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Плани 2025-2026\Плани 2025-2026\"/>
    </mc:Choice>
  </mc:AlternateContent>
  <xr:revisionPtr revIDLastSave="0" documentId="8_{E397F51C-799A-45D1-BDBF-1F23E27860A2}" xr6:coauthVersionLast="47" xr6:coauthVersionMax="47" xr10:uidLastSave="{00000000-0000-0000-0000-000000000000}"/>
  <bookViews>
    <workbookView xWindow="-120" yWindow="-120" windowWidth="20730" windowHeight="11160" activeTab="1"/>
  </bookViews>
  <sheets>
    <sheet name="Титулка" sheetId="5" r:id="rId1"/>
    <sheet name="Навчальний план" sheetId="4" r:id="rId2"/>
  </sheets>
  <definedNames>
    <definedName name="_xlnm.Print_Titles" localSheetId="1">'Навчальний план'!$2:$8</definedName>
    <definedName name="_xlnm.Print_Area" localSheetId="1">'Навчальний план'!$A$1:$AB$82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3" i="4" l="1"/>
  <c r="N35" i="5"/>
  <c r="G35" i="5"/>
  <c r="E35" i="5"/>
  <c r="C35" i="5"/>
  <c r="P34" i="5"/>
  <c r="P33" i="5"/>
  <c r="P32" i="5"/>
  <c r="P31" i="5"/>
  <c r="P30" i="5"/>
  <c r="P29" i="5"/>
  <c r="P28" i="5"/>
  <c r="P27" i="5"/>
  <c r="P35" i="5"/>
  <c r="T48" i="4"/>
  <c r="R33" i="4"/>
  <c r="R32" i="4"/>
  <c r="L33" i="4"/>
  <c r="N33" i="4"/>
  <c r="P33" i="4"/>
  <c r="T33" i="4"/>
  <c r="F43" i="4"/>
  <c r="H43" i="4"/>
  <c r="I43" i="4"/>
  <c r="J43" i="4"/>
  <c r="K43" i="4"/>
  <c r="M43" i="4"/>
  <c r="O43" i="4"/>
  <c r="Q43" i="4"/>
  <c r="S43" i="4"/>
  <c r="S44" i="4"/>
  <c r="U43" i="4"/>
  <c r="U44" i="4"/>
  <c r="W43" i="4"/>
  <c r="W44" i="4"/>
  <c r="Y43" i="4"/>
  <c r="Y44" i="4"/>
  <c r="AA43" i="4"/>
  <c r="AA81" i="4"/>
  <c r="AB68" i="4"/>
  <c r="AB71" i="4"/>
  <c r="AB72" i="4"/>
  <c r="AB73" i="4"/>
  <c r="AB74" i="4"/>
  <c r="AB75" i="4"/>
  <c r="Z64" i="4"/>
  <c r="Z65" i="4"/>
  <c r="Z66" i="4"/>
  <c r="Z67" i="4"/>
  <c r="Z76" i="4"/>
  <c r="Z80" i="4"/>
  <c r="Z68" i="4"/>
  <c r="Z69" i="4"/>
  <c r="Z70" i="4"/>
  <c r="Z71" i="4"/>
  <c r="Z72" i="4"/>
  <c r="Z73" i="4"/>
  <c r="Z74" i="4"/>
  <c r="Z75" i="4"/>
  <c r="Z63" i="4"/>
  <c r="Z57" i="4"/>
  <c r="Z59" i="4"/>
  <c r="X48" i="4"/>
  <c r="X55" i="4"/>
  <c r="X51" i="4"/>
  <c r="X52" i="4"/>
  <c r="X54" i="4"/>
  <c r="V50" i="4"/>
  <c r="V55" i="4"/>
  <c r="V60" i="4"/>
  <c r="V53" i="4"/>
  <c r="V54" i="4"/>
  <c r="T42" i="4"/>
  <c r="T43" i="4"/>
  <c r="R42" i="4"/>
  <c r="T32" i="4"/>
  <c r="T40" i="4"/>
  <c r="T44" i="4"/>
  <c r="T34" i="4"/>
  <c r="T35" i="4"/>
  <c r="T36" i="4"/>
  <c r="T37" i="4"/>
  <c r="T38" i="4"/>
  <c r="T39" i="4"/>
  <c r="T29" i="4"/>
  <c r="R30" i="4"/>
  <c r="R31" i="4"/>
  <c r="R34" i="4"/>
  <c r="R40" i="4"/>
  <c r="R44" i="4"/>
  <c r="R35" i="4"/>
  <c r="R37" i="4"/>
  <c r="R39" i="4"/>
  <c r="R36" i="4"/>
  <c r="F79" i="4"/>
  <c r="H79" i="4"/>
  <c r="I79" i="4"/>
  <c r="J79" i="4"/>
  <c r="K79" i="4"/>
  <c r="M79" i="4"/>
  <c r="M80" i="4"/>
  <c r="O79" i="4"/>
  <c r="Q79" i="4"/>
  <c r="S79" i="4"/>
  <c r="U79" i="4"/>
  <c r="W79" i="4"/>
  <c r="Y79" i="4"/>
  <c r="Y80" i="4"/>
  <c r="AA79" i="4"/>
  <c r="E65" i="4"/>
  <c r="F59" i="4"/>
  <c r="H59" i="4"/>
  <c r="I59" i="4"/>
  <c r="J59" i="4"/>
  <c r="K59" i="4"/>
  <c r="K81" i="4"/>
  <c r="M59" i="4"/>
  <c r="M81" i="4"/>
  <c r="O59" i="4"/>
  <c r="O81" i="4"/>
  <c r="Q59" i="4"/>
  <c r="Q81" i="4"/>
  <c r="S59" i="4"/>
  <c r="S60" i="4"/>
  <c r="U59" i="4"/>
  <c r="W59" i="4"/>
  <c r="Y59" i="4"/>
  <c r="AA59" i="4"/>
  <c r="E31" i="4"/>
  <c r="AB63" i="4"/>
  <c r="AB76" i="4"/>
  <c r="AB80" i="4"/>
  <c r="X63" i="4"/>
  <c r="X76" i="4"/>
  <c r="X80" i="4"/>
  <c r="V63" i="4"/>
  <c r="V76" i="4"/>
  <c r="V80" i="4"/>
  <c r="T63" i="4"/>
  <c r="R63" i="4"/>
  <c r="P63" i="4"/>
  <c r="N63" i="4"/>
  <c r="E63" i="4"/>
  <c r="AB47" i="4"/>
  <c r="Z47" i="4"/>
  <c r="T47" i="4"/>
  <c r="R47" i="4"/>
  <c r="R55" i="4"/>
  <c r="R60" i="4"/>
  <c r="P47" i="4"/>
  <c r="P55" i="4"/>
  <c r="P60" i="4"/>
  <c r="N47" i="4"/>
  <c r="E47" i="4"/>
  <c r="E55" i="4"/>
  <c r="AB29" i="4"/>
  <c r="Z29" i="4"/>
  <c r="X29" i="4"/>
  <c r="V29" i="4"/>
  <c r="P29" i="4"/>
  <c r="N29" i="4"/>
  <c r="E29" i="4"/>
  <c r="Z79" i="4"/>
  <c r="Z78" i="4"/>
  <c r="E64" i="4"/>
  <c r="E76" i="4"/>
  <c r="E80" i="4"/>
  <c r="N64" i="4"/>
  <c r="P64" i="4"/>
  <c r="P76" i="4"/>
  <c r="P80" i="4"/>
  <c r="R64" i="4"/>
  <c r="T64" i="4"/>
  <c r="V64" i="4"/>
  <c r="X64" i="4"/>
  <c r="N65" i="4"/>
  <c r="P65" i="4"/>
  <c r="R65" i="4"/>
  <c r="T65" i="4"/>
  <c r="V65" i="4"/>
  <c r="X65" i="4"/>
  <c r="E66" i="4"/>
  <c r="N66" i="4"/>
  <c r="P66" i="4"/>
  <c r="R66" i="4"/>
  <c r="T66" i="4"/>
  <c r="V66" i="4"/>
  <c r="X66" i="4"/>
  <c r="E67" i="4"/>
  <c r="N67" i="4"/>
  <c r="P67" i="4"/>
  <c r="R67" i="4"/>
  <c r="R76" i="4"/>
  <c r="R80" i="4"/>
  <c r="T67" i="4"/>
  <c r="T76" i="4"/>
  <c r="T80" i="4"/>
  <c r="V67" i="4"/>
  <c r="X67" i="4"/>
  <c r="E68" i="4"/>
  <c r="N68" i="4"/>
  <c r="P68" i="4"/>
  <c r="R68" i="4"/>
  <c r="T68" i="4"/>
  <c r="V68" i="4"/>
  <c r="X68" i="4"/>
  <c r="E69" i="4"/>
  <c r="N69" i="4"/>
  <c r="P69" i="4"/>
  <c r="R69" i="4"/>
  <c r="T69" i="4"/>
  <c r="V69" i="4"/>
  <c r="X69" i="4"/>
  <c r="E70" i="4"/>
  <c r="N70" i="4"/>
  <c r="P70" i="4"/>
  <c r="R70" i="4"/>
  <c r="T70" i="4"/>
  <c r="V70" i="4"/>
  <c r="X70" i="4"/>
  <c r="E71" i="4"/>
  <c r="N71" i="4"/>
  <c r="P71" i="4"/>
  <c r="R71" i="4"/>
  <c r="T71" i="4"/>
  <c r="V71" i="4"/>
  <c r="X71" i="4"/>
  <c r="V58" i="4"/>
  <c r="E48" i="4"/>
  <c r="N48" i="4"/>
  <c r="P48" i="4"/>
  <c r="R48" i="4"/>
  <c r="Z48" i="4"/>
  <c r="Z55" i="4"/>
  <c r="Z60" i="4"/>
  <c r="AB48" i="4"/>
  <c r="E49" i="4"/>
  <c r="N49" i="4"/>
  <c r="P49" i="4"/>
  <c r="R49" i="4"/>
  <c r="T49" i="4"/>
  <c r="Z49" i="4"/>
  <c r="AB49" i="4"/>
  <c r="E50" i="4"/>
  <c r="N50" i="4"/>
  <c r="N55" i="4"/>
  <c r="P50" i="4"/>
  <c r="R50" i="4"/>
  <c r="T50" i="4"/>
  <c r="Z50" i="4"/>
  <c r="AB50" i="4"/>
  <c r="E51" i="4"/>
  <c r="N51" i="4"/>
  <c r="P51" i="4"/>
  <c r="R51" i="4"/>
  <c r="T51" i="4"/>
  <c r="Z51" i="4"/>
  <c r="AB51" i="4"/>
  <c r="AB55" i="4"/>
  <c r="E52" i="4"/>
  <c r="N52" i="4"/>
  <c r="P52" i="4"/>
  <c r="R52" i="4"/>
  <c r="T52" i="4"/>
  <c r="Z52" i="4"/>
  <c r="AB52" i="4"/>
  <c r="E53" i="4"/>
  <c r="N53" i="4"/>
  <c r="P53" i="4"/>
  <c r="R53" i="4"/>
  <c r="T53" i="4"/>
  <c r="Z53" i="4"/>
  <c r="AB53" i="4"/>
  <c r="E54" i="4"/>
  <c r="N54" i="4"/>
  <c r="P54" i="4"/>
  <c r="R54" i="4"/>
  <c r="T54" i="4"/>
  <c r="Z54" i="4"/>
  <c r="AB54" i="4"/>
  <c r="E30" i="4"/>
  <c r="N30" i="4"/>
  <c r="P30" i="4"/>
  <c r="P40" i="4"/>
  <c r="V30" i="4"/>
  <c r="V40" i="4"/>
  <c r="X30" i="4"/>
  <c r="Z30" i="4"/>
  <c r="AB30" i="4"/>
  <c r="N31" i="4"/>
  <c r="P31" i="4"/>
  <c r="V31" i="4"/>
  <c r="X31" i="4"/>
  <c r="Z31" i="4"/>
  <c r="AB31" i="4"/>
  <c r="E32" i="4"/>
  <c r="E40" i="4"/>
  <c r="N32" i="4"/>
  <c r="P32" i="4"/>
  <c r="V32" i="4"/>
  <c r="X32" i="4"/>
  <c r="Z32" i="4"/>
  <c r="AB32" i="4"/>
  <c r="V33" i="4"/>
  <c r="X33" i="4"/>
  <c r="Z33" i="4"/>
  <c r="AB33" i="4"/>
  <c r="AB40" i="4"/>
  <c r="AB44" i="4"/>
  <c r="E34" i="4"/>
  <c r="N34" i="4"/>
  <c r="P34" i="4"/>
  <c r="V34" i="4"/>
  <c r="X34" i="4"/>
  <c r="Z34" i="4"/>
  <c r="AB34" i="4"/>
  <c r="E35" i="4"/>
  <c r="N35" i="4"/>
  <c r="P35" i="4"/>
  <c r="V35" i="4"/>
  <c r="X35" i="4"/>
  <c r="Z35" i="4"/>
  <c r="AB35" i="4"/>
  <c r="F25" i="4"/>
  <c r="F26" i="4"/>
  <c r="I25" i="4"/>
  <c r="I26" i="4"/>
  <c r="J25" i="4"/>
  <c r="J26" i="4"/>
  <c r="J82" i="4"/>
  <c r="K25" i="4"/>
  <c r="K26" i="4"/>
  <c r="M25" i="4"/>
  <c r="M26" i="4"/>
  <c r="O25" i="4"/>
  <c r="O26" i="4"/>
  <c r="Q25" i="4"/>
  <c r="Q26" i="4"/>
  <c r="S25" i="4"/>
  <c r="S26" i="4"/>
  <c r="S82" i="4"/>
  <c r="U25" i="4"/>
  <c r="U26" i="4"/>
  <c r="W25" i="4"/>
  <c r="W26" i="4"/>
  <c r="Y25" i="4"/>
  <c r="Y26" i="4"/>
  <c r="AA25" i="4"/>
  <c r="AA26" i="4"/>
  <c r="P19" i="4"/>
  <c r="R19" i="4"/>
  <c r="T19" i="4"/>
  <c r="V19" i="4"/>
  <c r="X19" i="4"/>
  <c r="Z19" i="4"/>
  <c r="AB19" i="4"/>
  <c r="N20" i="4"/>
  <c r="P20" i="4"/>
  <c r="R20" i="4"/>
  <c r="T20" i="4"/>
  <c r="V20" i="4"/>
  <c r="G20" i="4"/>
  <c r="X20" i="4"/>
  <c r="Z20" i="4"/>
  <c r="AB20" i="4"/>
  <c r="N21" i="4"/>
  <c r="P21" i="4"/>
  <c r="R21" i="4"/>
  <c r="T21" i="4"/>
  <c r="V21" i="4"/>
  <c r="X21" i="4"/>
  <c r="Z21" i="4"/>
  <c r="AB21" i="4"/>
  <c r="P22" i="4"/>
  <c r="R22" i="4"/>
  <c r="T22" i="4"/>
  <c r="V22" i="4"/>
  <c r="X22" i="4"/>
  <c r="Z22" i="4"/>
  <c r="AB22" i="4"/>
  <c r="N23" i="4"/>
  <c r="P23" i="4"/>
  <c r="R23" i="4"/>
  <c r="T23" i="4"/>
  <c r="V23" i="4"/>
  <c r="X23" i="4"/>
  <c r="G23" i="4"/>
  <c r="Z23" i="4"/>
  <c r="AB23" i="4"/>
  <c r="P24" i="4"/>
  <c r="G24" i="4"/>
  <c r="R24" i="4"/>
  <c r="T24" i="4"/>
  <c r="V24" i="4"/>
  <c r="X24" i="4"/>
  <c r="Z24" i="4"/>
  <c r="AB24" i="4"/>
  <c r="E19" i="4"/>
  <c r="E20" i="4"/>
  <c r="E21" i="4"/>
  <c r="E22" i="4"/>
  <c r="E23" i="4"/>
  <c r="E24" i="4"/>
  <c r="E15" i="4"/>
  <c r="N12" i="4"/>
  <c r="P12" i="4"/>
  <c r="R12" i="4"/>
  <c r="T12" i="4"/>
  <c r="V12" i="4"/>
  <c r="X12" i="4"/>
  <c r="Z12" i="4"/>
  <c r="AB12" i="4"/>
  <c r="G12" i="4"/>
  <c r="L12" i="4"/>
  <c r="N13" i="4"/>
  <c r="N25" i="4"/>
  <c r="N26" i="4"/>
  <c r="P13" i="4"/>
  <c r="G13" i="4"/>
  <c r="R13" i="4"/>
  <c r="T13" i="4"/>
  <c r="T25" i="4"/>
  <c r="T26" i="4"/>
  <c r="V13" i="4"/>
  <c r="X13" i="4"/>
  <c r="Z13" i="4"/>
  <c r="AB13" i="4"/>
  <c r="N14" i="4"/>
  <c r="P14" i="4"/>
  <c r="R14" i="4"/>
  <c r="T14" i="4"/>
  <c r="G14" i="4"/>
  <c r="V14" i="4"/>
  <c r="V25" i="4"/>
  <c r="V26" i="4"/>
  <c r="X14" i="4"/>
  <c r="Z14" i="4"/>
  <c r="Z25" i="4"/>
  <c r="Z26" i="4"/>
  <c r="AB14" i="4"/>
  <c r="N15" i="4"/>
  <c r="P15" i="4"/>
  <c r="R15" i="4"/>
  <c r="T15" i="4"/>
  <c r="V15" i="4"/>
  <c r="X15" i="4"/>
  <c r="G15" i="4"/>
  <c r="Z15" i="4"/>
  <c r="AB15" i="4"/>
  <c r="N16" i="4"/>
  <c r="G16" i="4"/>
  <c r="P16" i="4"/>
  <c r="R16" i="4"/>
  <c r="T16" i="4"/>
  <c r="V16" i="4"/>
  <c r="X16" i="4"/>
  <c r="Z16" i="4"/>
  <c r="AB16" i="4"/>
  <c r="P17" i="4"/>
  <c r="R17" i="4"/>
  <c r="G17" i="4"/>
  <c r="T17" i="4"/>
  <c r="V17" i="4"/>
  <c r="X17" i="4"/>
  <c r="Z17" i="4"/>
  <c r="AB17" i="4"/>
  <c r="N18" i="4"/>
  <c r="P18" i="4"/>
  <c r="R18" i="4"/>
  <c r="T18" i="4"/>
  <c r="V18" i="4"/>
  <c r="X18" i="4"/>
  <c r="Z18" i="4"/>
  <c r="AB18" i="4"/>
  <c r="F76" i="4"/>
  <c r="F80" i="4"/>
  <c r="F82" i="4"/>
  <c r="I76" i="4"/>
  <c r="I80" i="4"/>
  <c r="J76" i="4"/>
  <c r="J80" i="4"/>
  <c r="K76" i="4"/>
  <c r="K80" i="4"/>
  <c r="M76" i="4"/>
  <c r="O76" i="4"/>
  <c r="Q76" i="4"/>
  <c r="Q80" i="4"/>
  <c r="S76" i="4"/>
  <c r="S80" i="4"/>
  <c r="U76" i="4"/>
  <c r="U80" i="4"/>
  <c r="W76" i="4"/>
  <c r="W80" i="4"/>
  <c r="Y76" i="4"/>
  <c r="AA76" i="4"/>
  <c r="AA80" i="4"/>
  <c r="F55" i="4"/>
  <c r="I55" i="4"/>
  <c r="I60" i="4"/>
  <c r="J55" i="4"/>
  <c r="J60" i="4"/>
  <c r="K55" i="4"/>
  <c r="M55" i="4"/>
  <c r="M60" i="4"/>
  <c r="O55" i="4"/>
  <c r="Q55" i="4"/>
  <c r="S55" i="4"/>
  <c r="U55" i="4"/>
  <c r="U60" i="4"/>
  <c r="W55" i="4"/>
  <c r="W60" i="4"/>
  <c r="Y55" i="4"/>
  <c r="Y60" i="4"/>
  <c r="AA55" i="4"/>
  <c r="AA60" i="4"/>
  <c r="S40" i="4"/>
  <c r="U40" i="4"/>
  <c r="W40" i="4"/>
  <c r="Y40" i="4"/>
  <c r="AA40" i="4"/>
  <c r="AB42" i="4"/>
  <c r="AB43" i="4"/>
  <c r="Z42" i="4"/>
  <c r="Z43" i="4"/>
  <c r="Z81" i="4"/>
  <c r="X42" i="4"/>
  <c r="V42" i="4"/>
  <c r="V43" i="4"/>
  <c r="V81" i="4"/>
  <c r="P42" i="4"/>
  <c r="P43" i="4"/>
  <c r="P81" i="4"/>
  <c r="N42" i="4"/>
  <c r="N43" i="4"/>
  <c r="N81" i="4"/>
  <c r="E42" i="4"/>
  <c r="E43" i="4"/>
  <c r="E81" i="4"/>
  <c r="X73" i="4"/>
  <c r="V73" i="4"/>
  <c r="T73" i="4"/>
  <c r="R73" i="4"/>
  <c r="P73" i="4"/>
  <c r="G73" i="4"/>
  <c r="N73" i="4"/>
  <c r="E73" i="4"/>
  <c r="E18" i="4"/>
  <c r="E17" i="4"/>
  <c r="E16" i="4"/>
  <c r="E38" i="4"/>
  <c r="E72" i="4"/>
  <c r="E12" i="4"/>
  <c r="E13" i="4"/>
  <c r="E14" i="4"/>
  <c r="E36" i="4"/>
  <c r="E37" i="4"/>
  <c r="AB57" i="4"/>
  <c r="AB58" i="4"/>
  <c r="AB59" i="4"/>
  <c r="AB78" i="4"/>
  <c r="AB79" i="4"/>
  <c r="Z58" i="4"/>
  <c r="X57" i="4"/>
  <c r="X58" i="4"/>
  <c r="X59" i="4"/>
  <c r="X78" i="4"/>
  <c r="X79" i="4"/>
  <c r="V57" i="4"/>
  <c r="V59" i="4"/>
  <c r="V78" i="4"/>
  <c r="V79" i="4"/>
  <c r="T57" i="4"/>
  <c r="T59" i="4"/>
  <c r="T58" i="4"/>
  <c r="T78" i="4"/>
  <c r="R57" i="4"/>
  <c r="R58" i="4"/>
  <c r="R78" i="4"/>
  <c r="P57" i="4"/>
  <c r="P59" i="4"/>
  <c r="P58" i="4"/>
  <c r="P78" i="4"/>
  <c r="P79" i="4"/>
  <c r="N78" i="4"/>
  <c r="N58" i="4"/>
  <c r="N57" i="4"/>
  <c r="N59" i="4"/>
  <c r="X72" i="4"/>
  <c r="V72" i="4"/>
  <c r="T72" i="4"/>
  <c r="R72" i="4"/>
  <c r="P72" i="4"/>
  <c r="N72" i="4"/>
  <c r="G72" i="4"/>
  <c r="E57" i="4"/>
  <c r="E59" i="4"/>
  <c r="E58" i="4"/>
  <c r="E78" i="4"/>
  <c r="E79" i="4"/>
  <c r="AB39" i="4"/>
  <c r="Z39" i="4"/>
  <c r="X39" i="4"/>
  <c r="V39" i="4"/>
  <c r="P39" i="4"/>
  <c r="N39" i="4"/>
  <c r="E39" i="4"/>
  <c r="E74" i="4"/>
  <c r="E75" i="4"/>
  <c r="R11" i="4"/>
  <c r="R25" i="4"/>
  <c r="R26" i="4"/>
  <c r="E11" i="4"/>
  <c r="E25" i="4"/>
  <c r="E26" i="4"/>
  <c r="P11" i="4"/>
  <c r="P25" i="4"/>
  <c r="P26" i="4"/>
  <c r="T11" i="4"/>
  <c r="V11" i="4"/>
  <c r="X11" i="4"/>
  <c r="X25" i="4"/>
  <c r="X26" i="4"/>
  <c r="Z11" i="4"/>
  <c r="AB11" i="4"/>
  <c r="N36" i="4"/>
  <c r="P36" i="4"/>
  <c r="V36" i="4"/>
  <c r="X36" i="4"/>
  <c r="Z36" i="4"/>
  <c r="Z40" i="4"/>
  <c r="Z44" i="4"/>
  <c r="AB36" i="4"/>
  <c r="N37" i="4"/>
  <c r="P37" i="4"/>
  <c r="V37" i="4"/>
  <c r="X37" i="4"/>
  <c r="Z37" i="4"/>
  <c r="AB37" i="4"/>
  <c r="N38" i="4"/>
  <c r="P38" i="4"/>
  <c r="V38" i="4"/>
  <c r="X38" i="4"/>
  <c r="Z38" i="4"/>
  <c r="AB38" i="4"/>
  <c r="N74" i="4"/>
  <c r="G74" i="4"/>
  <c r="P74" i="4"/>
  <c r="R74" i="4"/>
  <c r="T74" i="4"/>
  <c r="V74" i="4"/>
  <c r="X74" i="4"/>
  <c r="N75" i="4"/>
  <c r="G75" i="4"/>
  <c r="P75" i="4"/>
  <c r="R75" i="4"/>
  <c r="T75" i="4"/>
  <c r="V75" i="4"/>
  <c r="X75" i="4"/>
  <c r="L35" i="4"/>
  <c r="L34" i="4"/>
  <c r="L31" i="4"/>
  <c r="L37" i="4"/>
  <c r="L32" i="4"/>
  <c r="L38" i="4"/>
  <c r="L36" i="4"/>
  <c r="H30" i="4"/>
  <c r="L30" i="4"/>
  <c r="F60" i="4"/>
  <c r="L78" i="4"/>
  <c r="L79" i="4"/>
  <c r="H52" i="4"/>
  <c r="L57" i="4"/>
  <c r="L49" i="4"/>
  <c r="L58" i="4"/>
  <c r="L52" i="4"/>
  <c r="L48" i="4"/>
  <c r="L42" i="4"/>
  <c r="L43" i="4"/>
  <c r="L81" i="4"/>
  <c r="L39" i="4"/>
  <c r="L51" i="4"/>
  <c r="L50" i="4"/>
  <c r="L53" i="4"/>
  <c r="H53" i="4"/>
  <c r="L70" i="4"/>
  <c r="L68" i="4"/>
  <c r="H68" i="4"/>
  <c r="L67" i="4"/>
  <c r="L69" i="4"/>
  <c r="H64" i="4"/>
  <c r="L64" i="4"/>
  <c r="L66" i="4"/>
  <c r="H19" i="4"/>
  <c r="L19" i="4"/>
  <c r="L22" i="4"/>
  <c r="H22" i="4"/>
  <c r="L65" i="4"/>
  <c r="L21" i="4"/>
  <c r="Q40" i="4"/>
  <c r="O40" i="4"/>
  <c r="O44" i="4"/>
  <c r="M40" i="4"/>
  <c r="M44" i="4"/>
  <c r="M82" i="4"/>
  <c r="K40" i="4"/>
  <c r="K44" i="4"/>
  <c r="K82" i="4"/>
  <c r="J40" i="4"/>
  <c r="I40" i="4"/>
  <c r="I44" i="4"/>
  <c r="E33" i="4"/>
  <c r="F40" i="4"/>
  <c r="H81" i="4"/>
  <c r="G43" i="4"/>
  <c r="G81" i="4"/>
  <c r="N40" i="4"/>
  <c r="X43" i="4"/>
  <c r="R43" i="4"/>
  <c r="R81" i="4"/>
  <c r="G59" i="4"/>
  <c r="O80" i="4"/>
  <c r="X40" i="4"/>
  <c r="X44" i="4"/>
  <c r="AA44" i="4"/>
  <c r="R59" i="4"/>
  <c r="G71" i="4"/>
  <c r="G29" i="4"/>
  <c r="L29" i="4"/>
  <c r="L40" i="4"/>
  <c r="L44" i="4"/>
  <c r="G63" i="4"/>
  <c r="L63" i="4"/>
  <c r="J81" i="4"/>
  <c r="F44" i="4"/>
  <c r="J44" i="4"/>
  <c r="N79" i="4"/>
  <c r="T55" i="4"/>
  <c r="T60" i="4"/>
  <c r="N76" i="4"/>
  <c r="N80" i="4"/>
  <c r="K60" i="4"/>
  <c r="G18" i="4"/>
  <c r="L18" i="4"/>
  <c r="L71" i="4"/>
  <c r="H71" i="4"/>
  <c r="G40" i="4"/>
  <c r="G44" i="4"/>
  <c r="H29" i="4"/>
  <c r="H40" i="4"/>
  <c r="H44" i="4"/>
  <c r="T79" i="4"/>
  <c r="Y81" i="4"/>
  <c r="I81" i="4"/>
  <c r="R79" i="4"/>
  <c r="G54" i="4"/>
  <c r="Q44" i="4"/>
  <c r="F81" i="4"/>
  <c r="L59" i="4"/>
  <c r="H18" i="4"/>
  <c r="G79" i="4"/>
  <c r="L54" i="4"/>
  <c r="H54" i="4"/>
  <c r="T82" i="4"/>
  <c r="H75" i="4"/>
  <c r="L75" i="4"/>
  <c r="Z82" i="4"/>
  <c r="H24" i="4"/>
  <c r="L24" i="4"/>
  <c r="V44" i="4"/>
  <c r="V82" i="4"/>
  <c r="H13" i="4"/>
  <c r="L13" i="4"/>
  <c r="P44" i="4"/>
  <c r="P82" i="4"/>
  <c r="AB60" i="4"/>
  <c r="N60" i="4"/>
  <c r="L16" i="4"/>
  <c r="H16" i="4"/>
  <c r="E44" i="4"/>
  <c r="X81" i="4"/>
  <c r="H14" i="4"/>
  <c r="L14" i="4"/>
  <c r="L23" i="4"/>
  <c r="H23" i="4"/>
  <c r="H20" i="4"/>
  <c r="L20" i="4"/>
  <c r="AA82" i="4"/>
  <c r="Y82" i="4"/>
  <c r="N44" i="4"/>
  <c r="N82" i="4"/>
  <c r="W82" i="4"/>
  <c r="L73" i="4"/>
  <c r="L76" i="4"/>
  <c r="L80" i="4"/>
  <c r="H73" i="4"/>
  <c r="AB81" i="4"/>
  <c r="H17" i="4"/>
  <c r="L17" i="4"/>
  <c r="L15" i="4"/>
  <c r="H15" i="4"/>
  <c r="X60" i="4"/>
  <c r="X82" i="4"/>
  <c r="U82" i="4"/>
  <c r="L74" i="4"/>
  <c r="H74" i="4"/>
  <c r="E82" i="4"/>
  <c r="R82" i="4"/>
  <c r="I82" i="4"/>
  <c r="H72" i="4"/>
  <c r="L72" i="4"/>
  <c r="E60" i="4"/>
  <c r="T81" i="4"/>
  <c r="U81" i="4"/>
  <c r="H63" i="4"/>
  <c r="AB25" i="4"/>
  <c r="AB26" i="4"/>
  <c r="G76" i="4"/>
  <c r="G80" i="4"/>
  <c r="Q60" i="4"/>
  <c r="Q82" i="4"/>
  <c r="S81" i="4"/>
  <c r="W81" i="4"/>
  <c r="O60" i="4"/>
  <c r="O82" i="4"/>
  <c r="G11" i="4"/>
  <c r="G47" i="4"/>
  <c r="AB82" i="4"/>
  <c r="L11" i="4"/>
  <c r="L25" i="4"/>
  <c r="L26" i="4"/>
  <c r="H11" i="4"/>
  <c r="H25" i="4"/>
  <c r="H26" i="4"/>
  <c r="G25" i="4"/>
  <c r="G26" i="4"/>
  <c r="H76" i="4"/>
  <c r="H80" i="4"/>
  <c r="H47" i="4"/>
  <c r="H55" i="4"/>
  <c r="H60" i="4"/>
  <c r="G55" i="4"/>
  <c r="G60" i="4"/>
  <c r="L47" i="4"/>
  <c r="L55" i="4"/>
  <c r="L60" i="4"/>
  <c r="G82" i="4"/>
  <c r="H82" i="4"/>
  <c r="L82" i="4"/>
</calcChain>
</file>

<file path=xl/sharedStrings.xml><?xml version="1.0" encoding="utf-8"?>
<sst xmlns="http://schemas.openxmlformats.org/spreadsheetml/2006/main" count="344" uniqueCount="231">
  <si>
    <t>Семестровий контроль</t>
  </si>
  <si>
    <t>Кількість годин</t>
  </si>
  <si>
    <t>Розподіл годин по курсах та семестрах</t>
  </si>
  <si>
    <t>Іспити, семестр</t>
  </si>
  <si>
    <t>Заліки, семестр</t>
  </si>
  <si>
    <t>Всього аудиторних годин</t>
  </si>
  <si>
    <t>З них</t>
  </si>
  <si>
    <t>1 курс</t>
  </si>
  <si>
    <t>2 курс</t>
  </si>
  <si>
    <t>3 курс</t>
  </si>
  <si>
    <t>Тижнів у семестрі</t>
  </si>
  <si>
    <t>Кількість годин на самостійне вивчення</t>
  </si>
  <si>
    <t>Дисциплін, що  вивчаються</t>
  </si>
  <si>
    <t>Курсових робіт</t>
  </si>
  <si>
    <t>Екзаменів</t>
  </si>
  <si>
    <t>Гранично допустиме навантаження студента на тиждень</t>
  </si>
  <si>
    <t xml:space="preserve">Кредити </t>
  </si>
  <si>
    <t>Загальний обсяг годин</t>
  </si>
  <si>
    <t xml:space="preserve">Загальний обсяг навчальних годин та кредитів для  підготовки бакалавра  </t>
  </si>
  <si>
    <t>Атестація</t>
  </si>
  <si>
    <t>4 курс</t>
  </si>
  <si>
    <t>Українська мова (за професійним спрямуванням)</t>
  </si>
  <si>
    <t>Філософія</t>
  </si>
  <si>
    <t>Історія української державності та культури</t>
  </si>
  <si>
    <t>Шифр</t>
  </si>
  <si>
    <t>Навчальних практик</t>
  </si>
  <si>
    <t>Заліків</t>
  </si>
  <si>
    <t xml:space="preserve"> План освітнього  процесу</t>
  </si>
  <si>
    <t>Виробнича пратика</t>
  </si>
  <si>
    <t>Компоненти ОПП</t>
  </si>
  <si>
    <t>РАЗОМ компоненти  ОПП самостійного вибору студента</t>
  </si>
  <si>
    <t>1. Нормативні (обов'язкові) компоненти  ОПП</t>
  </si>
  <si>
    <t xml:space="preserve">2. Компоненти ОПП самостійного вибору студента </t>
  </si>
  <si>
    <t>Лекційні</t>
  </si>
  <si>
    <t xml:space="preserve">Практичні </t>
  </si>
  <si>
    <t xml:space="preserve">Семінарські </t>
  </si>
  <si>
    <t xml:space="preserve">Лабораторні </t>
  </si>
  <si>
    <t xml:space="preserve">Правознавство </t>
  </si>
  <si>
    <t>Соціологія і соціальна інклюзія</t>
  </si>
  <si>
    <t>Безпека життєдіяльності та охорона праці в умовах інклюзії</t>
  </si>
  <si>
    <t>Вища математика</t>
  </si>
  <si>
    <t>Разом (обов'язкові) компоненти  ОПП</t>
  </si>
  <si>
    <t>Разом компоненти самостійного вибору студента ОПП</t>
  </si>
  <si>
    <t>Разом за курс</t>
  </si>
  <si>
    <t>Інформатика і комп'ютерна техніка</t>
  </si>
  <si>
    <t>Вступ до спеціальності</t>
  </si>
  <si>
    <t>Історія соціальної роботи</t>
  </si>
  <si>
    <t>Основи соціальної політики</t>
  </si>
  <si>
    <t>Теорія соціальної роботи</t>
  </si>
  <si>
    <t>Медико-соціальні основи здоровя</t>
  </si>
  <si>
    <t>Іміджеологія</t>
  </si>
  <si>
    <t>Іноземна мова 1</t>
  </si>
  <si>
    <t>4 (3,4)</t>
  </si>
  <si>
    <t>Іноземна мова 2</t>
  </si>
  <si>
    <t>6 (5,6)</t>
  </si>
  <si>
    <t>Іноземна мова (за професійним спрямуванням)</t>
  </si>
  <si>
    <t xml:space="preserve">Критичне мислення </t>
  </si>
  <si>
    <t>Соціальна інформатика</t>
  </si>
  <si>
    <t>Психологія (загальна, вікова, соціальна)</t>
  </si>
  <si>
    <t>Соціальна робота з сім'ями, дітьми та жінками</t>
  </si>
  <si>
    <t>Психологія особистості та психодіагностика</t>
  </si>
  <si>
    <t>Місцеве самоврядування і соціальна робота</t>
  </si>
  <si>
    <t>Право в соціальній роботі (сімейне, трудове, адміністративне, господарське)</t>
  </si>
  <si>
    <t>Соціальна педагогіка</t>
  </si>
  <si>
    <t>Методика і технологія соціальної роботи</t>
  </si>
  <si>
    <t>Соціальна робота з окремими категоріями громадян</t>
  </si>
  <si>
    <t>Курсова робота (методика і технологія соціальної роботи)</t>
  </si>
  <si>
    <t>Екологія та екологічна етика</t>
  </si>
  <si>
    <t>Економіка соціальної роботи</t>
  </si>
  <si>
    <t>Менеджмент соціальної роботи</t>
  </si>
  <si>
    <t>Етика соціальної роботи</t>
  </si>
  <si>
    <t>Соціальне партнерство</t>
  </si>
  <si>
    <t>Ведення професійних документів</t>
  </si>
  <si>
    <t>Психологічне консультування в соціальній роботі</t>
  </si>
  <si>
    <t>Виробнича практика</t>
  </si>
  <si>
    <t>Курсова робота (соціальна робота з окремими категоріями громадян)</t>
  </si>
  <si>
    <t>Пакет вибіркових компонент</t>
  </si>
  <si>
    <t>Кваліфікаційний іспит зі спеціальності</t>
  </si>
  <si>
    <t>Захист кваліфікаційної роботи</t>
  </si>
  <si>
    <t>Підготовка кваліфікаційної роботи/Підготовка до  кваліфікаційного іспиту зі спеціальності</t>
  </si>
  <si>
    <t>Основи наукових досліджень</t>
  </si>
  <si>
    <t>ЗП 04</t>
  </si>
  <si>
    <t>ЗП 03</t>
  </si>
  <si>
    <t>ЗП 05</t>
  </si>
  <si>
    <t>ЗП 01</t>
  </si>
  <si>
    <t>ЗП 02</t>
  </si>
  <si>
    <t>ЗП 10</t>
  </si>
  <si>
    <t>ЗП 06</t>
  </si>
  <si>
    <t>ЗП 16</t>
  </si>
  <si>
    <t>ЗП 07</t>
  </si>
  <si>
    <t>ЗП 08</t>
  </si>
  <si>
    <t>ФП 01</t>
  </si>
  <si>
    <t>ФП 02</t>
  </si>
  <si>
    <t>ФП 09</t>
  </si>
  <si>
    <t>ФП 20</t>
  </si>
  <si>
    <t>ЗП 13</t>
  </si>
  <si>
    <t>ЗП 09</t>
  </si>
  <si>
    <t>ЗП 14</t>
  </si>
  <si>
    <t>ЗП 11</t>
  </si>
  <si>
    <t>ФП 04</t>
  </si>
  <si>
    <t>ФП 06</t>
  </si>
  <si>
    <t>ФП 05</t>
  </si>
  <si>
    <t>ФП 11</t>
  </si>
  <si>
    <t>ФП 17</t>
  </si>
  <si>
    <t>ФП 19</t>
  </si>
  <si>
    <t>ЗП 15</t>
  </si>
  <si>
    <t>ЗП 12</t>
  </si>
  <si>
    <t>ПВК 01</t>
  </si>
  <si>
    <t>ФП 03</t>
  </si>
  <si>
    <t>ФП 12</t>
  </si>
  <si>
    <t>ФП 10</t>
  </si>
  <si>
    <t>ФП 22</t>
  </si>
  <si>
    <t>ФП 14</t>
  </si>
  <si>
    <t>ФП 16</t>
  </si>
  <si>
    <t>ПН 01</t>
  </si>
  <si>
    <t>КР 01</t>
  </si>
  <si>
    <t>ПВК 02</t>
  </si>
  <si>
    <t>ПВК 03</t>
  </si>
  <si>
    <t>ФП 07</t>
  </si>
  <si>
    <t>ФП 08</t>
  </si>
  <si>
    <t>ФП 13</t>
  </si>
  <si>
    <t>ФП 15</t>
  </si>
  <si>
    <t>ФП 18</t>
  </si>
  <si>
    <t>ФП 21</t>
  </si>
  <si>
    <t>ПВ 01</t>
  </si>
  <si>
    <t>КР 02</t>
  </si>
  <si>
    <t>СО 01</t>
  </si>
  <si>
    <t>А 02</t>
  </si>
  <si>
    <t>А 01</t>
  </si>
  <si>
    <t>ПВК 04</t>
  </si>
  <si>
    <t>ЗАТВЕРДЖЕНО</t>
  </si>
  <si>
    <t>Міністерство освіти і науки України</t>
  </si>
  <si>
    <r>
      <t xml:space="preserve">Кваліфікація - </t>
    </r>
    <r>
      <rPr>
        <b/>
        <sz val="9"/>
        <color indexed="8"/>
        <rFont val="Times New Roman"/>
        <family val="1"/>
        <charset val="204"/>
      </rPr>
      <t>Бакалавр з соціальної роботи</t>
    </r>
  </si>
  <si>
    <r>
      <t>Термін навчання -</t>
    </r>
    <r>
      <rPr>
        <b/>
        <sz val="9"/>
        <color indexed="8"/>
        <rFont val="Times New Roman"/>
        <family val="1"/>
        <charset val="204"/>
      </rPr>
      <t xml:space="preserve"> 3 роки та 10 місяців</t>
    </r>
  </si>
  <si>
    <t>НАВЧАЛЬНИЙ ПЛАН</t>
  </si>
  <si>
    <t>на основі повної загальної середньої освіти</t>
  </si>
  <si>
    <t>М.М. Тріпак</t>
  </si>
  <si>
    <r>
      <t xml:space="preserve">підготовки </t>
    </r>
    <r>
      <rPr>
        <b/>
        <sz val="9"/>
        <color indexed="8"/>
        <rFont val="Times New Roman"/>
        <family val="1"/>
        <charset val="204"/>
      </rPr>
      <t>бакалавра</t>
    </r>
  </si>
  <si>
    <r>
      <t xml:space="preserve">галузі знань   </t>
    </r>
    <r>
      <rPr>
        <b/>
        <sz val="9"/>
        <color indexed="8"/>
        <rFont val="Times New Roman"/>
        <family val="1"/>
        <charset val="204"/>
      </rPr>
      <t>23 Соціальна робота</t>
    </r>
  </si>
  <si>
    <r>
      <t xml:space="preserve">спеціальності  </t>
    </r>
    <r>
      <rPr>
        <b/>
        <sz val="9"/>
        <color indexed="8"/>
        <rFont val="Times New Roman"/>
        <family val="1"/>
        <charset val="204"/>
      </rPr>
      <t>231 Соціальна робота</t>
    </r>
  </si>
  <si>
    <r>
      <t xml:space="preserve">Форма навчання - </t>
    </r>
    <r>
      <rPr>
        <b/>
        <sz val="9"/>
        <color indexed="8"/>
        <rFont val="Times New Roman"/>
        <family val="1"/>
        <charset val="204"/>
      </rPr>
      <t>денна</t>
    </r>
  </si>
  <si>
    <t>І. Графік освітнього процесу</t>
  </si>
  <si>
    <t>Курс</t>
  </si>
  <si>
    <t>Вересень</t>
  </si>
  <si>
    <t>29.09-5.10</t>
  </si>
  <si>
    <t>Жовтень</t>
  </si>
  <si>
    <t>27.10-2.11</t>
  </si>
  <si>
    <t>Листопад</t>
  </si>
  <si>
    <t>Грудень</t>
  </si>
  <si>
    <t>29.12-4.01</t>
  </si>
  <si>
    <t>Січень</t>
  </si>
  <si>
    <t>26.01-1.02</t>
  </si>
  <si>
    <t>Лютий</t>
  </si>
  <si>
    <t>23.02-1.03</t>
  </si>
  <si>
    <t>Березень</t>
  </si>
  <si>
    <t>30.03-5.04</t>
  </si>
  <si>
    <t>Квітень</t>
  </si>
  <si>
    <t>27.04-3.05</t>
  </si>
  <si>
    <t>Травень</t>
  </si>
  <si>
    <t>Червень</t>
  </si>
  <si>
    <t>29.06-5.07</t>
  </si>
  <si>
    <t>Липень</t>
  </si>
  <si>
    <t>27.07-1.08</t>
  </si>
  <si>
    <t>Серпень</t>
  </si>
  <si>
    <t>1-7</t>
  </si>
  <si>
    <t>8-14</t>
  </si>
  <si>
    <t>15-21</t>
  </si>
  <si>
    <t>22-28</t>
  </si>
  <si>
    <t>6-12</t>
  </si>
  <si>
    <t>13-19</t>
  </si>
  <si>
    <t>20-26</t>
  </si>
  <si>
    <t>3-9</t>
  </si>
  <si>
    <t>10-16</t>
  </si>
  <si>
    <t>17-23</t>
  </si>
  <si>
    <t>24-30</t>
  </si>
  <si>
    <t>5-11</t>
  </si>
  <si>
    <t>12-18</t>
  </si>
  <si>
    <t>19-25</t>
  </si>
  <si>
    <t>2-8</t>
  </si>
  <si>
    <t>9-15</t>
  </si>
  <si>
    <t>16-22</t>
  </si>
  <si>
    <t>23-29</t>
  </si>
  <si>
    <t>4-10</t>
  </si>
  <si>
    <t>11-17</t>
  </si>
  <si>
    <t>18-24</t>
  </si>
  <si>
    <t>25-31</t>
  </si>
  <si>
    <t>23-31</t>
  </si>
  <si>
    <t>Е</t>
  </si>
  <si>
    <t>К</t>
  </si>
  <si>
    <t>Кс</t>
  </si>
  <si>
    <t>Пн</t>
  </si>
  <si>
    <t>Пв</t>
  </si>
  <si>
    <t>А</t>
  </si>
  <si>
    <t>Позначення:</t>
  </si>
  <si>
    <t>теоретичне навчання;</t>
  </si>
  <si>
    <t>екзаменаційна сесія;</t>
  </si>
  <si>
    <t>П</t>
  </si>
  <si>
    <t>практика;</t>
  </si>
  <si>
    <t>К/Кс</t>
  </si>
  <si>
    <t>канікули;</t>
  </si>
  <si>
    <t>Бр</t>
  </si>
  <si>
    <t>бакалаврська робота</t>
  </si>
  <si>
    <t>атестація</t>
  </si>
  <si>
    <t>ІІ. Зведені дані про бюджет часу, тижні</t>
  </si>
  <si>
    <t>ІІІ. Практика</t>
  </si>
  <si>
    <t>IV. Атестація</t>
  </si>
  <si>
    <t>Семестр</t>
  </si>
  <si>
    <t>Теоретичне навчання</t>
  </si>
  <si>
    <t>Екзаменаційна сесія</t>
  </si>
  <si>
    <t>Практика (навчальна, виробнича)</t>
  </si>
  <si>
    <t>Атестація (ЗБР)</t>
  </si>
  <si>
    <t>Атестація (КЕзіС)</t>
  </si>
  <si>
    <t>Канікули/канікули святкові</t>
  </si>
  <si>
    <t>Разом</t>
  </si>
  <si>
    <t>Назва практики</t>
  </si>
  <si>
    <t>Тижні</t>
  </si>
  <si>
    <t>Кредити ЄКТС</t>
  </si>
  <si>
    <t>Назва навчальної дисципліни</t>
  </si>
  <si>
    <t>Форма атестації</t>
  </si>
  <si>
    <t>Навчальна</t>
  </si>
  <si>
    <t>Навчальні дисципліни професійної підготовки</t>
  </si>
  <si>
    <t>Комплексний екзамен та захист бакалаврської роботи</t>
  </si>
  <si>
    <t>Виробнича</t>
  </si>
  <si>
    <t xml:space="preserve">   Навчально-реабілітаційний заклад вищої освіти                                  "Кам'янець-Подільський державний інститут"</t>
  </si>
  <si>
    <t>Правове регулювання соціальних відносин</t>
  </si>
  <si>
    <t>Тренінгові технології з соціальної роботи та консультування</t>
  </si>
  <si>
    <t>Соціальне проектування та франдайзинг</t>
  </si>
  <si>
    <t>Моделювання соціальних процесів</t>
  </si>
  <si>
    <t>Діагностика та профілактика поведінкових девіацій</t>
  </si>
  <si>
    <r>
      <t xml:space="preserve">за освітньо-професійною програмою   </t>
    </r>
    <r>
      <rPr>
        <b/>
        <sz val="9"/>
        <color indexed="8"/>
        <rFont val="Times New Roman"/>
        <family val="1"/>
        <charset val="204"/>
      </rPr>
      <t>Соціальна робота (2023)</t>
    </r>
  </si>
  <si>
    <t>Голова Вченої  ради, ректор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</si>
</sst>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name val="Arial Cyr"/>
      <family val="2"/>
      <charset val="204"/>
    </font>
    <font>
      <sz val="14"/>
      <name val="Arial Cyr"/>
      <family val="2"/>
      <charset val="204"/>
    </font>
    <font>
      <b/>
      <sz val="14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6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9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5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42"/>
      </patternFill>
    </fill>
    <fill>
      <patternFill patternType="solid">
        <fgColor theme="3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7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0" borderId="1" xfId="0" applyFont="1" applyBorder="1" applyAlignment="1"/>
    <xf numFmtId="0" fontId="1" fillId="0" borderId="1" xfId="0" applyFont="1" applyFill="1" applyBorder="1"/>
    <xf numFmtId="0" fontId="1" fillId="2" borderId="1" xfId="0" applyFont="1" applyFill="1" applyBorder="1"/>
    <xf numFmtId="0" fontId="4" fillId="0" borderId="1" xfId="0" applyFont="1" applyBorder="1"/>
    <xf numFmtId="0" fontId="5" fillId="0" borderId="1" xfId="0" applyFont="1" applyBorder="1" applyAlignment="1"/>
    <xf numFmtId="0" fontId="5" fillId="0" borderId="1" xfId="0" applyFont="1" applyFill="1" applyBorder="1" applyAlignme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/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/>
    </xf>
    <xf numFmtId="0" fontId="4" fillId="0" borderId="2" xfId="0" applyFont="1" applyBorder="1" applyAlignment="1">
      <alignment vertical="center" wrapText="1"/>
    </xf>
    <xf numFmtId="0" fontId="2" fillId="0" borderId="1" xfId="0" applyFont="1" applyFill="1" applyBorder="1" applyAlignment="1"/>
    <xf numFmtId="0" fontId="5" fillId="0" borderId="1" xfId="0" applyFont="1" applyBorder="1" applyAlignment="1">
      <alignment horizontal="center"/>
    </xf>
    <xf numFmtId="0" fontId="2" fillId="4" borderId="1" xfId="0" applyFont="1" applyFill="1" applyBorder="1"/>
    <xf numFmtId="0" fontId="7" fillId="5" borderId="1" xfId="0" applyFont="1" applyFill="1" applyBorder="1" applyAlignment="1">
      <alignment wrapText="1"/>
    </xf>
    <xf numFmtId="0" fontId="8" fillId="6" borderId="1" xfId="0" applyFont="1" applyFill="1" applyBorder="1"/>
    <xf numFmtId="0" fontId="4" fillId="0" borderId="1" xfId="0" applyFont="1" applyFill="1" applyBorder="1"/>
    <xf numFmtId="0" fontId="4" fillId="2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wrapText="1"/>
    </xf>
    <xf numFmtId="0" fontId="5" fillId="7" borderId="1" xfId="0" applyFont="1" applyFill="1" applyBorder="1"/>
    <xf numFmtId="0" fontId="1" fillId="0" borderId="0" xfId="0" applyFont="1" applyBorder="1"/>
    <xf numFmtId="0" fontId="1" fillId="0" borderId="0" xfId="0" applyFont="1" applyBorder="1" applyAlignment="1">
      <alignment wrapText="1"/>
    </xf>
    <xf numFmtId="0" fontId="1" fillId="0" borderId="0" xfId="0" applyFont="1" applyFill="1" applyBorder="1"/>
    <xf numFmtId="0" fontId="4" fillId="2" borderId="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1" fillId="0" borderId="4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1" fillId="0" borderId="2" xfId="0" applyFont="1" applyFill="1" applyBorder="1"/>
    <xf numFmtId="0" fontId="2" fillId="0" borderId="2" xfId="0" applyFont="1" applyFill="1" applyBorder="1" applyAlignment="1"/>
    <xf numFmtId="0" fontId="5" fillId="0" borderId="2" xfId="0" applyFont="1" applyFill="1" applyBorder="1" applyAlignment="1"/>
    <xf numFmtId="0" fontId="4" fillId="3" borderId="3" xfId="0" applyFont="1" applyFill="1" applyBorder="1"/>
    <xf numFmtId="0" fontId="4" fillId="3" borderId="3" xfId="0" applyFont="1" applyFill="1" applyBorder="1" applyAlignment="1">
      <alignment wrapText="1"/>
    </xf>
    <xf numFmtId="0" fontId="5" fillId="0" borderId="6" xfId="0" applyFont="1" applyBorder="1" applyAlignment="1"/>
    <xf numFmtId="0" fontId="5" fillId="0" borderId="7" xfId="0" applyFont="1" applyBorder="1" applyAlignment="1"/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1" fillId="8" borderId="8" xfId="0" applyFont="1" applyFill="1" applyBorder="1"/>
    <xf numFmtId="0" fontId="5" fillId="8" borderId="8" xfId="0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6" fillId="4" borderId="4" xfId="0" applyFont="1" applyFill="1" applyBorder="1"/>
    <xf numFmtId="0" fontId="6" fillId="4" borderId="4" xfId="0" applyFont="1" applyFill="1" applyBorder="1" applyAlignment="1">
      <alignment wrapText="1"/>
    </xf>
    <xf numFmtId="0" fontId="5" fillId="9" borderId="4" xfId="0" applyFont="1" applyFill="1" applyBorder="1" applyAlignment="1">
      <alignment horizontal="center" vertical="center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/>
    <xf numFmtId="0" fontId="2" fillId="0" borderId="1" xfId="0" applyFont="1" applyBorder="1"/>
    <xf numFmtId="0" fontId="12" fillId="5" borderId="1" xfId="0" applyFont="1" applyFill="1" applyBorder="1" applyAlignment="1">
      <alignment wrapText="1"/>
    </xf>
    <xf numFmtId="0" fontId="4" fillId="0" borderId="1" xfId="0" applyFont="1" applyFill="1" applyBorder="1" applyAlignment="1"/>
    <xf numFmtId="0" fontId="4" fillId="0" borderId="1" xfId="0" applyFont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0" xfId="0" applyFont="1"/>
    <xf numFmtId="0" fontId="13" fillId="0" borderId="10" xfId="0" applyFont="1" applyBorder="1"/>
    <xf numFmtId="0" fontId="14" fillId="0" borderId="0" xfId="0" applyFont="1" applyAlignment="1">
      <alignment horizontal="center"/>
    </xf>
    <xf numFmtId="49" fontId="15" fillId="0" borderId="11" xfId="0" applyNumberFormat="1" applyFont="1" applyBorder="1" applyAlignment="1">
      <alignment horizontal="center" vertical="center" textRotation="90"/>
    </xf>
    <xf numFmtId="49" fontId="15" fillId="0" borderId="12" xfId="0" applyNumberFormat="1" applyFont="1" applyBorder="1" applyAlignment="1">
      <alignment horizontal="center" vertical="center" textRotation="90"/>
    </xf>
    <xf numFmtId="49" fontId="15" fillId="0" borderId="13" xfId="0" applyNumberFormat="1" applyFont="1" applyBorder="1" applyAlignment="1">
      <alignment horizontal="center" vertical="center" textRotation="90"/>
    </xf>
    <xf numFmtId="49" fontId="15" fillId="0" borderId="14" xfId="0" applyNumberFormat="1" applyFont="1" applyBorder="1" applyAlignment="1">
      <alignment horizontal="center" vertical="center" textRotation="90"/>
    </xf>
    <xf numFmtId="49" fontId="15" fillId="0" borderId="15" xfId="0" applyNumberFormat="1" applyFont="1" applyBorder="1" applyAlignment="1">
      <alignment horizontal="center" vertical="center" textRotation="90"/>
    </xf>
    <xf numFmtId="49" fontId="15" fillId="0" borderId="16" xfId="0" applyNumberFormat="1" applyFont="1" applyBorder="1" applyAlignment="1">
      <alignment horizontal="center" vertical="center" textRotation="90"/>
    </xf>
    <xf numFmtId="49" fontId="15" fillId="0" borderId="17" xfId="0" applyNumberFormat="1" applyFont="1" applyBorder="1" applyAlignment="1">
      <alignment horizontal="center" vertical="center" textRotation="90"/>
    </xf>
    <xf numFmtId="49" fontId="15" fillId="0" borderId="18" xfId="0" applyNumberFormat="1" applyFont="1" applyBorder="1" applyAlignment="1">
      <alignment horizontal="center" vertical="center" textRotation="90"/>
    </xf>
    <xf numFmtId="49" fontId="15" fillId="0" borderId="19" xfId="0" applyNumberFormat="1" applyFont="1" applyBorder="1" applyAlignment="1">
      <alignment horizontal="center" vertical="center" textRotation="90"/>
    </xf>
    <xf numFmtId="0" fontId="16" fillId="0" borderId="17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27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4" fillId="0" borderId="0" xfId="0" applyFont="1"/>
    <xf numFmtId="0" fontId="19" fillId="0" borderId="0" xfId="0" applyFont="1"/>
    <xf numFmtId="0" fontId="19" fillId="0" borderId="22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5" fillId="0" borderId="22" xfId="0" applyFont="1" applyBorder="1" applyAlignment="1">
      <alignment horizontal="center" vertical="center"/>
    </xf>
    <xf numFmtId="0" fontId="0" fillId="0" borderId="0" xfId="0" applyAlignment="1"/>
    <xf numFmtId="0" fontId="22" fillId="0" borderId="1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16" fillId="0" borderId="42" xfId="0" applyFont="1" applyBorder="1" applyAlignment="1">
      <alignment horizontal="center"/>
    </xf>
    <xf numFmtId="0" fontId="14" fillId="0" borderId="34" xfId="0" applyFont="1" applyBorder="1" applyAlignment="1">
      <alignment vertical="center" textRotation="90"/>
    </xf>
    <xf numFmtId="0" fontId="14" fillId="0" borderId="43" xfId="0" applyFont="1" applyBorder="1" applyAlignment="1">
      <alignment vertical="center" textRotation="90"/>
    </xf>
    <xf numFmtId="0" fontId="14" fillId="0" borderId="35" xfId="0" applyFont="1" applyBorder="1" applyAlignment="1">
      <alignment vertical="center" textRotation="90"/>
    </xf>
    <xf numFmtId="0" fontId="17" fillId="0" borderId="22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 textRotation="90"/>
    </xf>
    <xf numFmtId="49" fontId="15" fillId="0" borderId="22" xfId="0" applyNumberFormat="1" applyFont="1" applyBorder="1" applyAlignment="1">
      <alignment horizontal="center" vertical="center" textRotation="90"/>
    </xf>
    <xf numFmtId="49" fontId="15" fillId="0" borderId="34" xfId="0" applyNumberFormat="1" applyFont="1" applyBorder="1" applyAlignment="1">
      <alignment horizontal="center" vertical="center" textRotation="90"/>
    </xf>
    <xf numFmtId="0" fontId="17" fillId="0" borderId="17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 textRotation="90"/>
    </xf>
    <xf numFmtId="0" fontId="19" fillId="0" borderId="0" xfId="0" applyFont="1" applyAlignment="1">
      <alignment horizontal="right"/>
    </xf>
    <xf numFmtId="0" fontId="15" fillId="0" borderId="43" xfId="0" applyFont="1" applyBorder="1" applyAlignment="1">
      <alignment horizontal="center" vertical="center" textRotation="90"/>
    </xf>
    <xf numFmtId="0" fontId="15" fillId="0" borderId="35" xfId="0" applyFont="1" applyBorder="1" applyAlignment="1">
      <alignment horizontal="center" vertical="center" textRotation="90"/>
    </xf>
    <xf numFmtId="0" fontId="15" fillId="0" borderId="36" xfId="0" applyFont="1" applyBorder="1" applyAlignment="1">
      <alignment horizontal="center" vertical="center" textRotation="90"/>
    </xf>
    <xf numFmtId="0" fontId="15" fillId="0" borderId="38" xfId="0" applyFont="1" applyBorder="1" applyAlignment="1">
      <alignment horizontal="center" vertical="center" textRotation="90"/>
    </xf>
    <xf numFmtId="0" fontId="15" fillId="0" borderId="39" xfId="0" applyFont="1" applyBorder="1" applyAlignment="1">
      <alignment horizontal="center" vertical="center" textRotation="90"/>
    </xf>
    <xf numFmtId="0" fontId="15" fillId="0" borderId="40" xfId="0" applyFont="1" applyBorder="1" applyAlignment="1">
      <alignment horizontal="center" vertical="center" textRotation="90"/>
    </xf>
    <xf numFmtId="0" fontId="15" fillId="0" borderId="41" xfId="0" applyFont="1" applyBorder="1" applyAlignment="1">
      <alignment horizontal="center" vertical="center" textRotation="90"/>
    </xf>
    <xf numFmtId="0" fontId="15" fillId="0" borderId="33" xfId="0" applyFont="1" applyBorder="1" applyAlignment="1">
      <alignment horizontal="center" vertical="center" textRotation="90"/>
    </xf>
    <xf numFmtId="0" fontId="15" fillId="0" borderId="36" xfId="0" applyFont="1" applyBorder="1" applyAlignment="1">
      <alignment horizontal="center" vertical="center" textRotation="90" wrapText="1"/>
    </xf>
    <xf numFmtId="0" fontId="15" fillId="0" borderId="38" xfId="0" applyFont="1" applyBorder="1" applyAlignment="1">
      <alignment horizontal="center" vertical="center" textRotation="90" wrapText="1"/>
    </xf>
    <xf numFmtId="0" fontId="15" fillId="0" borderId="39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0" xfId="0" applyFont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textRotation="90"/>
    </xf>
    <xf numFmtId="0" fontId="15" fillId="0" borderId="0" xfId="0" applyFont="1" applyAlignment="1">
      <alignment horizontal="center" vertical="center" textRotation="90"/>
    </xf>
    <xf numFmtId="0" fontId="15" fillId="0" borderId="42" xfId="0" applyFont="1" applyBorder="1" applyAlignment="1">
      <alignment horizontal="center" vertical="center" textRotation="90"/>
    </xf>
    <xf numFmtId="0" fontId="15" fillId="0" borderId="30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 textRotation="90"/>
    </xf>
    <xf numFmtId="0" fontId="15" fillId="0" borderId="30" xfId="0" applyFont="1" applyBorder="1" applyAlignment="1">
      <alignment horizontal="center" vertical="center" textRotation="90"/>
    </xf>
    <xf numFmtId="0" fontId="15" fillId="0" borderId="32" xfId="0" applyFont="1" applyBorder="1" applyAlignment="1">
      <alignment horizontal="center" vertical="center" textRotation="90"/>
    </xf>
    <xf numFmtId="0" fontId="15" fillId="0" borderId="30" xfId="0" applyFont="1" applyBorder="1" applyAlignment="1">
      <alignment horizontal="center" vertical="center" textRotation="90" wrapText="1"/>
    </xf>
    <xf numFmtId="0" fontId="15" fillId="0" borderId="32" xfId="0" applyFont="1" applyBorder="1" applyAlignment="1">
      <alignment horizontal="center" vertical="center" textRotation="90" wrapText="1"/>
    </xf>
    <xf numFmtId="0" fontId="15" fillId="0" borderId="30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33" xfId="0" applyBorder="1" applyAlignment="1">
      <alignment vertical="center"/>
    </xf>
    <xf numFmtId="0" fontId="15" fillId="0" borderId="36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/>
    </xf>
    <xf numFmtId="0" fontId="21" fillId="0" borderId="31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0" fontId="15" fillId="0" borderId="30" xfId="0" applyFont="1" applyBorder="1" applyAlignment="1">
      <alignment horizontal="left" vertical="center"/>
    </xf>
    <xf numFmtId="0" fontId="15" fillId="0" borderId="31" xfId="0" applyFont="1" applyBorder="1" applyAlignment="1">
      <alignment horizontal="left" vertical="center"/>
    </xf>
    <xf numFmtId="0" fontId="15" fillId="0" borderId="32" xfId="0" applyFont="1" applyBorder="1" applyAlignment="1">
      <alignment horizontal="left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5" fillId="0" borderId="30" xfId="0" applyFont="1" applyBorder="1" applyAlignment="1">
      <alignment horizontal="center"/>
    </xf>
    <xf numFmtId="0" fontId="15" fillId="0" borderId="3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wrapText="1"/>
    </xf>
    <xf numFmtId="0" fontId="4" fillId="3" borderId="3" xfId="0" applyFont="1" applyFill="1" applyBorder="1"/>
    <xf numFmtId="0" fontId="4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5" xfId="0" applyFont="1" applyFill="1" applyBorder="1" applyAlignment="1">
      <alignment horizontal="center"/>
    </xf>
    <xf numFmtId="0" fontId="5" fillId="0" borderId="5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/>
    <xf numFmtId="0" fontId="0" fillId="0" borderId="0" xfId="0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3" borderId="47" xfId="0" applyNumberFormat="1" applyFont="1" applyFill="1" applyBorder="1" applyAlignment="1">
      <alignment horizontal="center" wrapText="1"/>
    </xf>
    <xf numFmtId="0" fontId="0" fillId="0" borderId="48" xfId="0" applyNumberFormat="1" applyBorder="1" applyAlignment="1">
      <alignment horizontal="center" wrapText="1"/>
    </xf>
    <xf numFmtId="0" fontId="0" fillId="0" borderId="49" xfId="0" applyNumberFormat="1" applyBorder="1" applyAlignment="1">
      <alignment horizontal="center" wrapText="1"/>
    </xf>
    <xf numFmtId="0" fontId="5" fillId="10" borderId="44" xfId="0" applyFont="1" applyFill="1" applyBorder="1" applyAlignment="1">
      <alignment horizontal="left"/>
    </xf>
    <xf numFmtId="0" fontId="10" fillId="10" borderId="2" xfId="0" applyFont="1" applyFill="1" applyBorder="1" applyAlignment="1">
      <alignment horizontal="left"/>
    </xf>
    <xf numFmtId="0" fontId="5" fillId="10" borderId="44" xfId="0" applyFont="1" applyFill="1" applyBorder="1" applyAlignment="1">
      <alignment horizontal="left" wrapText="1"/>
    </xf>
    <xf numFmtId="0" fontId="10" fillId="10" borderId="2" xfId="0" applyFont="1" applyFill="1" applyBorder="1" applyAlignment="1">
      <alignment horizontal="left" wrapText="1"/>
    </xf>
    <xf numFmtId="0" fontId="5" fillId="10" borderId="45" xfId="0" applyFont="1" applyFill="1" applyBorder="1" applyAlignment="1">
      <alignment horizontal="center"/>
    </xf>
    <xf numFmtId="0" fontId="10" fillId="10" borderId="46" xfId="0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5"/>
  <sheetViews>
    <sheetView zoomScale="115" zoomScaleNormal="115" workbookViewId="0">
      <selection activeCell="U26" sqref="U26:AI26"/>
    </sheetView>
  </sheetViews>
  <sheetFormatPr defaultRowHeight="15" x14ac:dyDescent="0.25"/>
  <cols>
    <col min="1" max="1" width="2.7109375" style="113" customWidth="1"/>
    <col min="2" max="9" width="2.42578125" style="113" customWidth="1"/>
    <col min="10" max="10" width="3.42578125" style="113" customWidth="1"/>
    <col min="11" max="11" width="3.140625" style="113" customWidth="1"/>
    <col min="12" max="53" width="2.42578125" style="113" customWidth="1"/>
    <col min="54" max="16384" width="9.140625" style="113"/>
  </cols>
  <sheetData>
    <row r="1" spans="1:53" s="75" customFormat="1" ht="12" x14ac:dyDescent="0.2">
      <c r="B1" s="127" t="s">
        <v>130</v>
      </c>
      <c r="C1" s="128"/>
      <c r="D1" s="128"/>
      <c r="E1" s="128"/>
      <c r="F1" s="128"/>
      <c r="G1" s="128"/>
      <c r="H1" s="128"/>
      <c r="I1" s="128"/>
      <c r="J1" s="128"/>
      <c r="K1" s="128"/>
      <c r="O1" s="128" t="s">
        <v>131</v>
      </c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M1" s="75" t="s">
        <v>132</v>
      </c>
    </row>
    <row r="2" spans="1:53" s="75" customFormat="1" ht="25.5" customHeight="1" x14ac:dyDescent="0.2">
      <c r="K2" s="124"/>
      <c r="L2" s="124"/>
      <c r="M2" s="129" t="s">
        <v>223</v>
      </c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75" t="s">
        <v>133</v>
      </c>
    </row>
    <row r="3" spans="1:53" s="75" customFormat="1" ht="12" x14ac:dyDescent="0.2">
      <c r="B3" s="128" t="s">
        <v>230</v>
      </c>
      <c r="C3" s="128"/>
      <c r="D3" s="128"/>
      <c r="E3" s="128"/>
      <c r="F3" s="128"/>
      <c r="G3" s="128"/>
      <c r="H3" s="128"/>
      <c r="I3" s="128"/>
      <c r="J3" s="128"/>
      <c r="K3" s="128"/>
      <c r="O3" s="127" t="s">
        <v>134</v>
      </c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M3" s="75" t="s">
        <v>135</v>
      </c>
    </row>
    <row r="4" spans="1:53" s="75" customFormat="1" ht="12" x14ac:dyDescent="0.2">
      <c r="C4" s="76"/>
      <c r="D4" s="76"/>
      <c r="E4" s="76"/>
      <c r="F4" s="75" t="s">
        <v>136</v>
      </c>
      <c r="O4" s="128" t="s">
        <v>137</v>
      </c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</row>
    <row r="5" spans="1:53" s="75" customFormat="1" ht="12" x14ac:dyDescent="0.2">
      <c r="O5" s="128" t="s">
        <v>138</v>
      </c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</row>
    <row r="6" spans="1:53" s="75" customFormat="1" ht="12" x14ac:dyDescent="0.2">
      <c r="O6" s="128" t="s">
        <v>139</v>
      </c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</row>
    <row r="7" spans="1:53" s="75" customFormat="1" ht="12" x14ac:dyDescent="0.2">
      <c r="O7" s="128" t="s">
        <v>229</v>
      </c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</row>
    <row r="8" spans="1:53" s="75" customFormat="1" ht="12" x14ac:dyDescent="0.2">
      <c r="O8" s="128" t="s">
        <v>140</v>
      </c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</row>
    <row r="9" spans="1:53" s="75" customFormat="1" ht="12" x14ac:dyDescent="0.2"/>
    <row r="10" spans="1:53" s="75" customFormat="1" ht="12.75" thickBot="1" x14ac:dyDescent="0.25">
      <c r="A10" s="131" t="s">
        <v>141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</row>
    <row r="11" spans="1:53" s="77" customFormat="1" ht="18" customHeight="1" thickBot="1" x14ac:dyDescent="0.3">
      <c r="A11" s="132" t="s">
        <v>142</v>
      </c>
      <c r="B11" s="135" t="s">
        <v>143</v>
      </c>
      <c r="C11" s="135"/>
      <c r="D11" s="135"/>
      <c r="E11" s="136"/>
      <c r="F11" s="137" t="s">
        <v>144</v>
      </c>
      <c r="G11" s="135" t="s">
        <v>145</v>
      </c>
      <c r="H11" s="135"/>
      <c r="I11" s="135"/>
      <c r="J11" s="138" t="s">
        <v>146</v>
      </c>
      <c r="K11" s="140" t="s">
        <v>147</v>
      </c>
      <c r="L11" s="141"/>
      <c r="M11" s="141"/>
      <c r="N11" s="142"/>
      <c r="O11" s="135" t="s">
        <v>148</v>
      </c>
      <c r="P11" s="135"/>
      <c r="Q11" s="135"/>
      <c r="R11" s="136"/>
      <c r="S11" s="137" t="s">
        <v>149</v>
      </c>
      <c r="T11" s="135" t="s">
        <v>150</v>
      </c>
      <c r="U11" s="135"/>
      <c r="V11" s="135"/>
      <c r="W11" s="138" t="s">
        <v>151</v>
      </c>
      <c r="X11" s="135" t="s">
        <v>152</v>
      </c>
      <c r="Y11" s="135"/>
      <c r="Z11" s="135"/>
      <c r="AA11" s="138" t="s">
        <v>153</v>
      </c>
      <c r="AB11" s="135" t="s">
        <v>154</v>
      </c>
      <c r="AC11" s="135"/>
      <c r="AD11" s="135"/>
      <c r="AE11" s="136"/>
      <c r="AF11" s="137" t="s">
        <v>155</v>
      </c>
      <c r="AG11" s="135" t="s">
        <v>156</v>
      </c>
      <c r="AH11" s="135"/>
      <c r="AI11" s="135"/>
      <c r="AJ11" s="138" t="s">
        <v>157</v>
      </c>
      <c r="AK11" s="140" t="s">
        <v>158</v>
      </c>
      <c r="AL11" s="141"/>
      <c r="AM11" s="141"/>
      <c r="AN11" s="142"/>
      <c r="AO11" s="135" t="s">
        <v>159</v>
      </c>
      <c r="AP11" s="135"/>
      <c r="AQ11" s="135"/>
      <c r="AR11" s="136"/>
      <c r="AS11" s="137" t="s">
        <v>160</v>
      </c>
      <c r="AT11" s="135" t="s">
        <v>161</v>
      </c>
      <c r="AU11" s="135"/>
      <c r="AV11" s="135"/>
      <c r="AW11" s="138" t="s">
        <v>162</v>
      </c>
      <c r="AX11" s="135" t="s">
        <v>163</v>
      </c>
      <c r="AY11" s="135"/>
      <c r="AZ11" s="135"/>
      <c r="BA11" s="135"/>
    </row>
    <row r="12" spans="1:53" s="77" customFormat="1" ht="27" thickBot="1" x14ac:dyDescent="0.3">
      <c r="A12" s="133"/>
      <c r="B12" s="78" t="s">
        <v>164</v>
      </c>
      <c r="C12" s="79" t="s">
        <v>165</v>
      </c>
      <c r="D12" s="79" t="s">
        <v>166</v>
      </c>
      <c r="E12" s="80" t="s">
        <v>167</v>
      </c>
      <c r="F12" s="137"/>
      <c r="G12" s="78" t="s">
        <v>168</v>
      </c>
      <c r="H12" s="79" t="s">
        <v>169</v>
      </c>
      <c r="I12" s="80" t="s">
        <v>170</v>
      </c>
      <c r="J12" s="139"/>
      <c r="K12" s="81" t="s">
        <v>171</v>
      </c>
      <c r="L12" s="82" t="s">
        <v>172</v>
      </c>
      <c r="M12" s="82" t="s">
        <v>173</v>
      </c>
      <c r="N12" s="83" t="s">
        <v>174</v>
      </c>
      <c r="O12" s="84" t="s">
        <v>164</v>
      </c>
      <c r="P12" s="85" t="s">
        <v>165</v>
      </c>
      <c r="Q12" s="85" t="s">
        <v>166</v>
      </c>
      <c r="R12" s="86" t="s">
        <v>167</v>
      </c>
      <c r="S12" s="137"/>
      <c r="T12" s="84" t="s">
        <v>175</v>
      </c>
      <c r="U12" s="85" t="s">
        <v>176</v>
      </c>
      <c r="V12" s="86" t="s">
        <v>177</v>
      </c>
      <c r="W12" s="138"/>
      <c r="X12" s="84" t="s">
        <v>178</v>
      </c>
      <c r="Y12" s="85" t="s">
        <v>179</v>
      </c>
      <c r="Z12" s="86" t="s">
        <v>180</v>
      </c>
      <c r="AA12" s="138"/>
      <c r="AB12" s="78" t="s">
        <v>178</v>
      </c>
      <c r="AC12" s="79" t="s">
        <v>179</v>
      </c>
      <c r="AD12" s="79" t="s">
        <v>180</v>
      </c>
      <c r="AE12" s="80" t="s">
        <v>181</v>
      </c>
      <c r="AF12" s="143"/>
      <c r="AG12" s="78" t="s">
        <v>168</v>
      </c>
      <c r="AH12" s="79" t="s">
        <v>169</v>
      </c>
      <c r="AI12" s="80" t="s">
        <v>170</v>
      </c>
      <c r="AJ12" s="139"/>
      <c r="AK12" s="81" t="s">
        <v>182</v>
      </c>
      <c r="AL12" s="82" t="s">
        <v>183</v>
      </c>
      <c r="AM12" s="82" t="s">
        <v>184</v>
      </c>
      <c r="AN12" s="83" t="s">
        <v>185</v>
      </c>
      <c r="AO12" s="78" t="s">
        <v>164</v>
      </c>
      <c r="AP12" s="79" t="s">
        <v>165</v>
      </c>
      <c r="AQ12" s="79" t="s">
        <v>166</v>
      </c>
      <c r="AR12" s="80" t="s">
        <v>167</v>
      </c>
      <c r="AS12" s="143"/>
      <c r="AT12" s="78" t="s">
        <v>168</v>
      </c>
      <c r="AU12" s="79" t="s">
        <v>169</v>
      </c>
      <c r="AV12" s="80" t="s">
        <v>170</v>
      </c>
      <c r="AW12" s="139"/>
      <c r="AX12" s="84" t="s">
        <v>178</v>
      </c>
      <c r="AY12" s="85" t="s">
        <v>179</v>
      </c>
      <c r="AZ12" s="85" t="s">
        <v>180</v>
      </c>
      <c r="BA12" s="86" t="s">
        <v>186</v>
      </c>
    </row>
    <row r="13" spans="1:53" s="77" customFormat="1" ht="15.75" thickBot="1" x14ac:dyDescent="0.3">
      <c r="A13" s="134"/>
      <c r="B13" s="87">
        <v>1</v>
      </c>
      <c r="C13" s="88">
        <v>2</v>
      </c>
      <c r="D13" s="88">
        <v>3</v>
      </c>
      <c r="E13" s="89">
        <v>4</v>
      </c>
      <c r="F13" s="87">
        <v>5</v>
      </c>
      <c r="G13" s="88">
        <v>6</v>
      </c>
      <c r="H13" s="88">
        <v>7</v>
      </c>
      <c r="I13" s="89">
        <v>8</v>
      </c>
      <c r="J13" s="87">
        <v>9</v>
      </c>
      <c r="K13" s="90">
        <v>10</v>
      </c>
      <c r="L13" s="88">
        <v>11</v>
      </c>
      <c r="M13" s="90">
        <v>12</v>
      </c>
      <c r="N13" s="89">
        <v>13</v>
      </c>
      <c r="O13" s="91">
        <v>14</v>
      </c>
      <c r="P13" s="88">
        <v>15</v>
      </c>
      <c r="Q13" s="88">
        <v>16</v>
      </c>
      <c r="R13" s="89">
        <v>17</v>
      </c>
      <c r="S13" s="87">
        <v>18</v>
      </c>
      <c r="T13" s="88">
        <v>19</v>
      </c>
      <c r="U13" s="88">
        <v>20</v>
      </c>
      <c r="V13" s="88">
        <v>21</v>
      </c>
      <c r="W13" s="89">
        <v>22</v>
      </c>
      <c r="X13" s="87">
        <v>23</v>
      </c>
      <c r="Y13" s="88">
        <v>24</v>
      </c>
      <c r="Z13" s="88">
        <v>25</v>
      </c>
      <c r="AA13" s="89">
        <v>26</v>
      </c>
      <c r="AB13" s="87">
        <v>27</v>
      </c>
      <c r="AC13" s="88">
        <v>28</v>
      </c>
      <c r="AD13" s="88">
        <v>29</v>
      </c>
      <c r="AE13" s="89">
        <v>30</v>
      </c>
      <c r="AF13" s="87">
        <v>31</v>
      </c>
      <c r="AG13" s="88">
        <v>32</v>
      </c>
      <c r="AH13" s="88">
        <v>33</v>
      </c>
      <c r="AI13" s="89">
        <v>34</v>
      </c>
      <c r="AJ13" s="87">
        <v>35</v>
      </c>
      <c r="AK13" s="88">
        <v>36</v>
      </c>
      <c r="AL13" s="88">
        <v>37</v>
      </c>
      <c r="AM13" s="88">
        <v>38</v>
      </c>
      <c r="AN13" s="89">
        <v>39</v>
      </c>
      <c r="AO13" s="87">
        <v>40</v>
      </c>
      <c r="AP13" s="88">
        <v>41</v>
      </c>
      <c r="AQ13" s="88">
        <v>42</v>
      </c>
      <c r="AR13" s="89">
        <v>43</v>
      </c>
      <c r="AS13" s="87">
        <v>44</v>
      </c>
      <c r="AT13" s="88">
        <v>45</v>
      </c>
      <c r="AU13" s="88">
        <v>46</v>
      </c>
      <c r="AV13" s="88">
        <v>47</v>
      </c>
      <c r="AW13" s="89">
        <v>48</v>
      </c>
      <c r="AX13" s="87">
        <v>49</v>
      </c>
      <c r="AY13" s="88">
        <v>50</v>
      </c>
      <c r="AZ13" s="88">
        <v>51</v>
      </c>
      <c r="BA13" s="89">
        <v>52</v>
      </c>
    </row>
    <row r="14" spans="1:53" s="77" customFormat="1" ht="15.75" thickBot="1" x14ac:dyDescent="0.3">
      <c r="A14" s="92">
        <v>1</v>
      </c>
      <c r="B14" s="93"/>
      <c r="C14" s="94"/>
      <c r="D14" s="94"/>
      <c r="E14" s="95"/>
      <c r="F14" s="96"/>
      <c r="G14" s="94"/>
      <c r="H14" s="94"/>
      <c r="I14" s="95"/>
      <c r="J14" s="96"/>
      <c r="K14" s="97"/>
      <c r="L14" s="97"/>
      <c r="M14" s="97"/>
      <c r="N14" s="98"/>
      <c r="O14" s="93"/>
      <c r="P14" s="94"/>
      <c r="Q14" s="94" t="s">
        <v>187</v>
      </c>
      <c r="R14" s="99" t="s">
        <v>187</v>
      </c>
      <c r="S14" s="93" t="s">
        <v>188</v>
      </c>
      <c r="T14" s="94" t="s">
        <v>188</v>
      </c>
      <c r="U14" s="94"/>
      <c r="V14" s="94"/>
      <c r="W14" s="95"/>
      <c r="X14" s="93"/>
      <c r="Y14" s="94"/>
      <c r="Z14" s="94"/>
      <c r="AA14" s="95"/>
      <c r="AB14" s="93"/>
      <c r="AC14" s="94"/>
      <c r="AD14" s="94"/>
      <c r="AE14" s="95"/>
      <c r="AF14" s="93"/>
      <c r="AG14" s="94"/>
      <c r="AH14" s="94"/>
      <c r="AI14" s="95"/>
      <c r="AJ14" s="93"/>
      <c r="AK14" s="94" t="s">
        <v>189</v>
      </c>
      <c r="AL14" s="94"/>
      <c r="AM14" s="94"/>
      <c r="AN14" s="95"/>
      <c r="AO14" s="93"/>
      <c r="AP14" s="94" t="s">
        <v>187</v>
      </c>
      <c r="AQ14" s="94" t="s">
        <v>187</v>
      </c>
      <c r="AR14" s="95" t="s">
        <v>187</v>
      </c>
      <c r="AS14" s="93" t="s">
        <v>188</v>
      </c>
      <c r="AT14" s="93" t="s">
        <v>188</v>
      </c>
      <c r="AU14" s="93" t="s">
        <v>188</v>
      </c>
      <c r="AV14" s="93" t="s">
        <v>188</v>
      </c>
      <c r="AW14" s="93" t="s">
        <v>188</v>
      </c>
      <c r="AX14" s="93" t="s">
        <v>188</v>
      </c>
      <c r="AY14" s="93" t="s">
        <v>188</v>
      </c>
      <c r="AZ14" s="93" t="s">
        <v>188</v>
      </c>
      <c r="BA14" s="93" t="s">
        <v>188</v>
      </c>
    </row>
    <row r="15" spans="1:53" s="77" customFormat="1" ht="15.75" thickBot="1" x14ac:dyDescent="0.3">
      <c r="A15" s="92">
        <v>2</v>
      </c>
      <c r="B15" s="100"/>
      <c r="C15" s="101"/>
      <c r="D15" s="101"/>
      <c r="E15" s="102"/>
      <c r="F15" s="100"/>
      <c r="G15" s="101"/>
      <c r="H15" s="101"/>
      <c r="I15" s="102"/>
      <c r="J15" s="100"/>
      <c r="K15" s="101"/>
      <c r="L15" s="101"/>
      <c r="M15" s="101"/>
      <c r="N15" s="102"/>
      <c r="O15" s="100"/>
      <c r="P15" s="101"/>
      <c r="Q15" s="94" t="s">
        <v>187</v>
      </c>
      <c r="R15" s="99" t="s">
        <v>187</v>
      </c>
      <c r="S15" s="93" t="s">
        <v>188</v>
      </c>
      <c r="T15" s="94" t="s">
        <v>188</v>
      </c>
      <c r="U15" s="101"/>
      <c r="V15" s="101"/>
      <c r="W15" s="102"/>
      <c r="X15" s="100"/>
      <c r="Y15" s="101"/>
      <c r="Z15" s="101"/>
      <c r="AA15" s="102"/>
      <c r="AB15" s="100"/>
      <c r="AC15" s="101"/>
      <c r="AD15" s="101"/>
      <c r="AE15" s="102"/>
      <c r="AF15" s="100"/>
      <c r="AG15" s="101"/>
      <c r="AH15" s="101"/>
      <c r="AI15" s="102"/>
      <c r="AJ15" s="100"/>
      <c r="AK15" s="94" t="s">
        <v>189</v>
      </c>
      <c r="AL15" s="101"/>
      <c r="AM15" s="101"/>
      <c r="AN15" s="102"/>
      <c r="AO15" s="100"/>
      <c r="AP15" s="94" t="s">
        <v>187</v>
      </c>
      <c r="AQ15" s="94" t="s">
        <v>187</v>
      </c>
      <c r="AR15" s="95" t="s">
        <v>187</v>
      </c>
      <c r="AS15" s="93" t="s">
        <v>188</v>
      </c>
      <c r="AT15" s="93" t="s">
        <v>188</v>
      </c>
      <c r="AU15" s="93" t="s">
        <v>188</v>
      </c>
      <c r="AV15" s="93" t="s">
        <v>188</v>
      </c>
      <c r="AW15" s="93" t="s">
        <v>188</v>
      </c>
      <c r="AX15" s="93" t="s">
        <v>188</v>
      </c>
      <c r="AY15" s="93" t="s">
        <v>188</v>
      </c>
      <c r="AZ15" s="93" t="s">
        <v>188</v>
      </c>
      <c r="BA15" s="93" t="s">
        <v>188</v>
      </c>
    </row>
    <row r="16" spans="1:53" s="77" customFormat="1" ht="15.75" thickBot="1" x14ac:dyDescent="0.3">
      <c r="A16" s="92">
        <v>3</v>
      </c>
      <c r="B16" s="100"/>
      <c r="C16" s="101"/>
      <c r="D16" s="101"/>
      <c r="E16" s="102"/>
      <c r="F16" s="100"/>
      <c r="G16" s="101"/>
      <c r="H16" s="101"/>
      <c r="I16" s="102"/>
      <c r="J16" s="100"/>
      <c r="K16" s="101"/>
      <c r="L16" s="103"/>
      <c r="M16" s="103"/>
      <c r="N16" s="102"/>
      <c r="O16" s="100"/>
      <c r="P16" s="101"/>
      <c r="Q16" s="94" t="s">
        <v>187</v>
      </c>
      <c r="R16" s="99" t="s">
        <v>187</v>
      </c>
      <c r="S16" s="93" t="s">
        <v>188</v>
      </c>
      <c r="T16" s="94" t="s">
        <v>188</v>
      </c>
      <c r="U16" s="101"/>
      <c r="V16" s="101"/>
      <c r="W16" s="102"/>
      <c r="X16" s="100"/>
      <c r="Y16" s="101"/>
      <c r="Z16" s="101"/>
      <c r="AA16" s="102"/>
      <c r="AB16" s="100"/>
      <c r="AC16" s="101"/>
      <c r="AD16" s="101"/>
      <c r="AE16" s="102"/>
      <c r="AF16" s="100"/>
      <c r="AG16" s="103"/>
      <c r="AH16" s="103"/>
      <c r="AI16" s="102" t="s">
        <v>190</v>
      </c>
      <c r="AJ16" s="100" t="s">
        <v>190</v>
      </c>
      <c r="AK16" s="94" t="s">
        <v>189</v>
      </c>
      <c r="AL16" s="103"/>
      <c r="AM16" s="103"/>
      <c r="AN16" s="102"/>
      <c r="AO16" s="100"/>
      <c r="AP16" s="101" t="s">
        <v>187</v>
      </c>
      <c r="AQ16" s="101" t="s">
        <v>187</v>
      </c>
      <c r="AR16" s="102" t="s">
        <v>187</v>
      </c>
      <c r="AS16" s="93" t="s">
        <v>188</v>
      </c>
      <c r="AT16" s="93" t="s">
        <v>188</v>
      </c>
      <c r="AU16" s="93" t="s">
        <v>188</v>
      </c>
      <c r="AV16" s="93" t="s">
        <v>188</v>
      </c>
      <c r="AW16" s="93" t="s">
        <v>188</v>
      </c>
      <c r="AX16" s="93" t="s">
        <v>188</v>
      </c>
      <c r="AY16" s="93" t="s">
        <v>188</v>
      </c>
      <c r="AZ16" s="93" t="s">
        <v>188</v>
      </c>
      <c r="BA16" s="93" t="s">
        <v>188</v>
      </c>
    </row>
    <row r="17" spans="1:53" s="77" customFormat="1" ht="15.75" thickBot="1" x14ac:dyDescent="0.3">
      <c r="A17" s="92">
        <v>4</v>
      </c>
      <c r="B17" s="104"/>
      <c r="C17" s="105"/>
      <c r="D17" s="105"/>
      <c r="E17" s="106"/>
      <c r="F17" s="104"/>
      <c r="G17" s="105"/>
      <c r="H17" s="105"/>
      <c r="I17" s="106"/>
      <c r="J17" s="104"/>
      <c r="K17" s="105"/>
      <c r="L17" s="103"/>
      <c r="M17" s="103"/>
      <c r="N17" s="106"/>
      <c r="O17" s="104"/>
      <c r="P17" s="105"/>
      <c r="Q17" s="94" t="s">
        <v>187</v>
      </c>
      <c r="R17" s="99" t="s">
        <v>187</v>
      </c>
      <c r="S17" s="107" t="s">
        <v>188</v>
      </c>
      <c r="T17" s="108" t="s">
        <v>188</v>
      </c>
      <c r="U17" s="109" t="s">
        <v>191</v>
      </c>
      <c r="V17" s="109" t="s">
        <v>191</v>
      </c>
      <c r="W17" s="110" t="s">
        <v>191</v>
      </c>
      <c r="X17" s="111" t="s">
        <v>191</v>
      </c>
      <c r="Y17" s="109" t="s">
        <v>191</v>
      </c>
      <c r="Z17" s="109" t="s">
        <v>191</v>
      </c>
      <c r="AA17" s="106"/>
      <c r="AB17" s="104"/>
      <c r="AC17" s="105"/>
      <c r="AD17" s="105"/>
      <c r="AE17" s="110"/>
      <c r="AF17" s="111"/>
      <c r="AG17" s="109"/>
      <c r="AH17" s="109"/>
      <c r="AI17" s="110"/>
      <c r="AJ17" s="104"/>
      <c r="AK17" s="105"/>
      <c r="AL17" s="105"/>
      <c r="AM17" s="105"/>
      <c r="AN17" s="106"/>
      <c r="AO17" s="104"/>
      <c r="AP17" s="110" t="s">
        <v>187</v>
      </c>
      <c r="AQ17" s="110" t="s">
        <v>192</v>
      </c>
      <c r="AR17" s="110" t="s">
        <v>192</v>
      </c>
      <c r="AS17" s="112"/>
      <c r="AT17" s="93"/>
      <c r="AU17" s="93"/>
      <c r="AV17" s="93"/>
      <c r="AW17" s="106"/>
      <c r="AX17" s="104"/>
      <c r="AY17" s="105"/>
      <c r="AZ17" s="105"/>
      <c r="BA17" s="106"/>
    </row>
    <row r="18" spans="1:53" ht="9.75" customHeight="1" thickBot="1" x14ac:dyDescent="0.3"/>
    <row r="19" spans="1:53" ht="13.5" customHeight="1" thickBot="1" x14ac:dyDescent="0.3">
      <c r="A19" s="144" t="s">
        <v>193</v>
      </c>
      <c r="B19" s="144"/>
      <c r="C19" s="144"/>
      <c r="D19" s="114"/>
      <c r="E19" s="115"/>
      <c r="G19" s="114" t="s">
        <v>194</v>
      </c>
      <c r="N19" s="116" t="s">
        <v>187</v>
      </c>
      <c r="O19" s="114" t="s">
        <v>195</v>
      </c>
      <c r="U19" s="116" t="s">
        <v>196</v>
      </c>
      <c r="W19" s="114" t="s">
        <v>197</v>
      </c>
      <c r="Z19" s="117" t="s">
        <v>198</v>
      </c>
      <c r="AA19" s="118"/>
      <c r="AB19" s="119" t="s">
        <v>199</v>
      </c>
      <c r="AC19" s="118"/>
      <c r="AD19" s="118"/>
      <c r="AE19" s="118"/>
      <c r="AF19" s="116" t="s">
        <v>200</v>
      </c>
      <c r="AG19" s="114" t="s">
        <v>201</v>
      </c>
      <c r="AH19" s="119"/>
      <c r="AI19" s="119"/>
      <c r="AJ19" s="119"/>
      <c r="AK19" s="118"/>
      <c r="AL19" s="118"/>
      <c r="AM19" s="118"/>
      <c r="AN19" s="116" t="s">
        <v>192</v>
      </c>
      <c r="AO19" s="118"/>
      <c r="AP19" s="119" t="s">
        <v>202</v>
      </c>
      <c r="AQ19" s="118"/>
      <c r="AR19" s="118"/>
    </row>
    <row r="21" spans="1:53" s="120" customFormat="1" ht="12.75" thickBot="1" x14ac:dyDescent="0.25">
      <c r="B21" s="120" t="s">
        <v>203</v>
      </c>
      <c r="U21" s="131" t="s">
        <v>204</v>
      </c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K21" s="131" t="s">
        <v>205</v>
      </c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</row>
    <row r="22" spans="1:53" s="121" customFormat="1" ht="34.5" customHeight="1" thickBot="1" x14ac:dyDescent="0.25">
      <c r="A22" s="143" t="s">
        <v>142</v>
      </c>
      <c r="B22" s="143" t="s">
        <v>206</v>
      </c>
      <c r="C22" s="147" t="s">
        <v>207</v>
      </c>
      <c r="D22" s="148"/>
      <c r="E22" s="147" t="s">
        <v>208</v>
      </c>
      <c r="F22" s="148"/>
      <c r="G22" s="153" t="s">
        <v>209</v>
      </c>
      <c r="H22" s="154"/>
      <c r="I22" s="147" t="s">
        <v>210</v>
      </c>
      <c r="J22" s="148"/>
      <c r="K22" s="153" t="s">
        <v>211</v>
      </c>
      <c r="L22" s="159"/>
      <c r="M22" s="154"/>
      <c r="N22" s="153" t="s">
        <v>212</v>
      </c>
      <c r="O22" s="154"/>
      <c r="P22" s="147" t="s">
        <v>213</v>
      </c>
      <c r="Q22" s="162"/>
      <c r="R22" s="148"/>
      <c r="U22" s="165" t="s">
        <v>214</v>
      </c>
      <c r="V22" s="166"/>
      <c r="W22" s="166"/>
      <c r="X22" s="166"/>
      <c r="Y22" s="166"/>
      <c r="Z22" s="166"/>
      <c r="AA22" s="166"/>
      <c r="AB22" s="166"/>
      <c r="AC22" s="167"/>
      <c r="AD22" s="168" t="s">
        <v>206</v>
      </c>
      <c r="AE22" s="168"/>
      <c r="AF22" s="169" t="s">
        <v>215</v>
      </c>
      <c r="AG22" s="170"/>
      <c r="AH22" s="171" t="s">
        <v>216</v>
      </c>
      <c r="AI22" s="172"/>
      <c r="AK22" s="173" t="s">
        <v>217</v>
      </c>
      <c r="AL22" s="174"/>
      <c r="AM22" s="174"/>
      <c r="AN22" s="174"/>
      <c r="AO22" s="174"/>
      <c r="AP22" s="174"/>
      <c r="AQ22" s="175"/>
      <c r="AR22" s="173" t="s">
        <v>218</v>
      </c>
      <c r="AS22" s="174"/>
      <c r="AT22" s="174"/>
      <c r="AU22" s="175"/>
      <c r="AV22" s="169" t="s">
        <v>206</v>
      </c>
      <c r="AW22" s="170"/>
      <c r="AX22" s="169" t="s">
        <v>215</v>
      </c>
      <c r="AY22" s="170"/>
      <c r="AZ22" s="171" t="s">
        <v>216</v>
      </c>
      <c r="BA22" s="172"/>
    </row>
    <row r="23" spans="1:53" s="121" customFormat="1" ht="15.75" customHeight="1" thickBot="1" x14ac:dyDescent="0.25">
      <c r="A23" s="145"/>
      <c r="B23" s="145"/>
      <c r="C23" s="149"/>
      <c r="D23" s="150"/>
      <c r="E23" s="149"/>
      <c r="F23" s="150"/>
      <c r="G23" s="155"/>
      <c r="H23" s="156"/>
      <c r="I23" s="149"/>
      <c r="J23" s="150"/>
      <c r="K23" s="155"/>
      <c r="L23" s="160"/>
      <c r="M23" s="156"/>
      <c r="N23" s="155"/>
      <c r="O23" s="156"/>
      <c r="P23" s="149"/>
      <c r="Q23" s="163"/>
      <c r="R23" s="150"/>
      <c r="U23" s="187" t="s">
        <v>219</v>
      </c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9"/>
      <c r="AK23" s="176" t="s">
        <v>220</v>
      </c>
      <c r="AL23" s="177"/>
      <c r="AM23" s="177"/>
      <c r="AN23" s="177"/>
      <c r="AO23" s="177"/>
      <c r="AP23" s="177"/>
      <c r="AQ23" s="190"/>
      <c r="AR23" s="176" t="s">
        <v>221</v>
      </c>
      <c r="AS23" s="177"/>
      <c r="AT23" s="177"/>
      <c r="AU23" s="190"/>
      <c r="AV23" s="183">
        <v>8</v>
      </c>
      <c r="AW23" s="184"/>
      <c r="AX23" s="183">
        <v>2</v>
      </c>
      <c r="AY23" s="184"/>
      <c r="AZ23" s="183">
        <v>3</v>
      </c>
      <c r="BA23" s="184"/>
    </row>
    <row r="24" spans="1:53" s="121" customFormat="1" ht="14.25" customHeight="1" x14ac:dyDescent="0.2">
      <c r="A24" s="145"/>
      <c r="B24" s="145"/>
      <c r="C24" s="149"/>
      <c r="D24" s="150"/>
      <c r="E24" s="149"/>
      <c r="F24" s="150"/>
      <c r="G24" s="155"/>
      <c r="H24" s="156"/>
      <c r="I24" s="149"/>
      <c r="J24" s="150"/>
      <c r="K24" s="155"/>
      <c r="L24" s="160"/>
      <c r="M24" s="156"/>
      <c r="N24" s="155"/>
      <c r="O24" s="156"/>
      <c r="P24" s="149"/>
      <c r="Q24" s="163"/>
      <c r="R24" s="150"/>
      <c r="U24" s="176" t="s">
        <v>225</v>
      </c>
      <c r="V24" s="177"/>
      <c r="W24" s="177"/>
      <c r="X24" s="177"/>
      <c r="Y24" s="177"/>
      <c r="Z24" s="177"/>
      <c r="AA24" s="177"/>
      <c r="AB24" s="178"/>
      <c r="AC24" s="179"/>
      <c r="AD24" s="183">
        <v>6</v>
      </c>
      <c r="AE24" s="184"/>
      <c r="AF24" s="183">
        <v>2</v>
      </c>
      <c r="AG24" s="184"/>
      <c r="AH24" s="183">
        <v>3</v>
      </c>
      <c r="AI24" s="184"/>
      <c r="AK24" s="191"/>
      <c r="AL24" s="192"/>
      <c r="AM24" s="192"/>
      <c r="AN24" s="192"/>
      <c r="AO24" s="192"/>
      <c r="AP24" s="192"/>
      <c r="AQ24" s="193"/>
      <c r="AR24" s="191"/>
      <c r="AS24" s="192"/>
      <c r="AT24" s="192"/>
      <c r="AU24" s="193"/>
      <c r="AV24" s="197"/>
      <c r="AW24" s="198"/>
      <c r="AX24" s="197"/>
      <c r="AY24" s="198"/>
      <c r="AZ24" s="197"/>
      <c r="BA24" s="198"/>
    </row>
    <row r="25" spans="1:53" s="122" customFormat="1" ht="12" thickBot="1" x14ac:dyDescent="0.25">
      <c r="A25" s="145"/>
      <c r="B25" s="145"/>
      <c r="C25" s="149"/>
      <c r="D25" s="150"/>
      <c r="E25" s="149"/>
      <c r="F25" s="150"/>
      <c r="G25" s="155"/>
      <c r="H25" s="156"/>
      <c r="I25" s="149"/>
      <c r="J25" s="150"/>
      <c r="K25" s="155"/>
      <c r="L25" s="160"/>
      <c r="M25" s="156"/>
      <c r="N25" s="155"/>
      <c r="O25" s="156"/>
      <c r="P25" s="149"/>
      <c r="Q25" s="163"/>
      <c r="R25" s="150"/>
      <c r="U25" s="180"/>
      <c r="V25" s="181"/>
      <c r="W25" s="181"/>
      <c r="X25" s="181"/>
      <c r="Y25" s="181"/>
      <c r="Z25" s="181"/>
      <c r="AA25" s="181"/>
      <c r="AB25" s="181"/>
      <c r="AC25" s="182"/>
      <c r="AD25" s="185"/>
      <c r="AE25" s="186"/>
      <c r="AF25" s="185"/>
      <c r="AG25" s="186"/>
      <c r="AH25" s="185"/>
      <c r="AI25" s="186"/>
      <c r="AK25" s="191"/>
      <c r="AL25" s="192"/>
      <c r="AM25" s="192"/>
      <c r="AN25" s="192"/>
      <c r="AO25" s="192"/>
      <c r="AP25" s="192"/>
      <c r="AQ25" s="193"/>
      <c r="AR25" s="191"/>
      <c r="AS25" s="192"/>
      <c r="AT25" s="192"/>
      <c r="AU25" s="193"/>
      <c r="AV25" s="197"/>
      <c r="AW25" s="198"/>
      <c r="AX25" s="197"/>
      <c r="AY25" s="198"/>
      <c r="AZ25" s="197"/>
      <c r="BA25" s="198"/>
    </row>
    <row r="26" spans="1:53" s="122" customFormat="1" ht="12" thickBot="1" x14ac:dyDescent="0.25">
      <c r="A26" s="146"/>
      <c r="B26" s="146"/>
      <c r="C26" s="151"/>
      <c r="D26" s="152"/>
      <c r="E26" s="151"/>
      <c r="F26" s="152"/>
      <c r="G26" s="157"/>
      <c r="H26" s="158"/>
      <c r="I26" s="151"/>
      <c r="J26" s="152"/>
      <c r="K26" s="157"/>
      <c r="L26" s="161"/>
      <c r="M26" s="158"/>
      <c r="N26" s="157"/>
      <c r="O26" s="158"/>
      <c r="P26" s="151"/>
      <c r="Q26" s="164"/>
      <c r="R26" s="152"/>
      <c r="U26" s="201" t="s">
        <v>222</v>
      </c>
      <c r="V26" s="202"/>
      <c r="W26" s="202"/>
      <c r="X26" s="202"/>
      <c r="Y26" s="202"/>
      <c r="Z26" s="202"/>
      <c r="AA26" s="202"/>
      <c r="AB26" s="202"/>
      <c r="AC26" s="202"/>
      <c r="AD26" s="202"/>
      <c r="AE26" s="202"/>
      <c r="AF26" s="202"/>
      <c r="AG26" s="202"/>
      <c r="AH26" s="202"/>
      <c r="AI26" s="203"/>
      <c r="AK26" s="191"/>
      <c r="AL26" s="192"/>
      <c r="AM26" s="192"/>
      <c r="AN26" s="192"/>
      <c r="AO26" s="192"/>
      <c r="AP26" s="192"/>
      <c r="AQ26" s="193"/>
      <c r="AR26" s="191"/>
      <c r="AS26" s="192"/>
      <c r="AT26" s="192"/>
      <c r="AU26" s="193"/>
      <c r="AV26" s="197"/>
      <c r="AW26" s="198"/>
      <c r="AX26" s="197"/>
      <c r="AY26" s="198"/>
      <c r="AZ26" s="197"/>
      <c r="BA26" s="198"/>
    </row>
    <row r="27" spans="1:53" s="122" customFormat="1" ht="12" thickBot="1" x14ac:dyDescent="0.25">
      <c r="A27" s="204">
        <v>1</v>
      </c>
      <c r="B27" s="123">
        <v>1</v>
      </c>
      <c r="C27" s="165">
        <v>15</v>
      </c>
      <c r="D27" s="167"/>
      <c r="E27" s="165">
        <v>2</v>
      </c>
      <c r="F27" s="167"/>
      <c r="G27" s="165"/>
      <c r="H27" s="167"/>
      <c r="I27" s="165"/>
      <c r="J27" s="167"/>
      <c r="K27" s="165"/>
      <c r="L27" s="166"/>
      <c r="M27" s="167"/>
      <c r="N27" s="165">
        <v>2</v>
      </c>
      <c r="O27" s="167"/>
      <c r="P27" s="165">
        <f>C27+E27+G27+I27+K27+N27</f>
        <v>19</v>
      </c>
      <c r="Q27" s="166"/>
      <c r="R27" s="167"/>
      <c r="U27" s="206"/>
      <c r="V27" s="207"/>
      <c r="W27" s="207"/>
      <c r="X27" s="207"/>
      <c r="Y27" s="207"/>
      <c r="Z27" s="207"/>
      <c r="AA27" s="207"/>
      <c r="AB27" s="207"/>
      <c r="AC27" s="208"/>
      <c r="AD27" s="165">
        <v>8</v>
      </c>
      <c r="AE27" s="167"/>
      <c r="AF27" s="165">
        <v>6</v>
      </c>
      <c r="AG27" s="167"/>
      <c r="AH27" s="165">
        <v>9</v>
      </c>
      <c r="AI27" s="167"/>
      <c r="AK27" s="194"/>
      <c r="AL27" s="195"/>
      <c r="AM27" s="195"/>
      <c r="AN27" s="195"/>
      <c r="AO27" s="195"/>
      <c r="AP27" s="195"/>
      <c r="AQ27" s="196"/>
      <c r="AR27" s="194"/>
      <c r="AS27" s="195"/>
      <c r="AT27" s="195"/>
      <c r="AU27" s="196"/>
      <c r="AV27" s="199"/>
      <c r="AW27" s="200"/>
      <c r="AX27" s="199"/>
      <c r="AY27" s="200"/>
      <c r="AZ27" s="199"/>
      <c r="BA27" s="200"/>
    </row>
    <row r="28" spans="1:53" s="122" customFormat="1" ht="12" thickBot="1" x14ac:dyDescent="0.25">
      <c r="A28" s="205"/>
      <c r="B28" s="123">
        <v>2</v>
      </c>
      <c r="C28" s="165">
        <v>20</v>
      </c>
      <c r="D28" s="167"/>
      <c r="E28" s="165">
        <v>3</v>
      </c>
      <c r="F28" s="167"/>
      <c r="G28" s="165"/>
      <c r="H28" s="167"/>
      <c r="I28" s="165"/>
      <c r="J28" s="167"/>
      <c r="K28" s="165"/>
      <c r="L28" s="166"/>
      <c r="M28" s="167"/>
      <c r="N28" s="165">
        <v>10</v>
      </c>
      <c r="O28" s="167"/>
      <c r="P28" s="165">
        <f t="shared" ref="P28:P34" si="0">C28+E28+G28+I28+K28+N28</f>
        <v>33</v>
      </c>
      <c r="Q28" s="166"/>
      <c r="R28" s="167"/>
    </row>
    <row r="29" spans="1:53" s="122" customFormat="1" ht="12" thickBot="1" x14ac:dyDescent="0.25">
      <c r="A29" s="204">
        <v>2</v>
      </c>
      <c r="B29" s="123">
        <v>3</v>
      </c>
      <c r="C29" s="165">
        <v>15</v>
      </c>
      <c r="D29" s="167"/>
      <c r="E29" s="165">
        <v>2</v>
      </c>
      <c r="F29" s="167"/>
      <c r="G29" s="165"/>
      <c r="H29" s="167"/>
      <c r="I29" s="165"/>
      <c r="J29" s="167"/>
      <c r="K29" s="165"/>
      <c r="L29" s="166"/>
      <c r="M29" s="167"/>
      <c r="N29" s="165">
        <v>2</v>
      </c>
      <c r="O29" s="167"/>
      <c r="P29" s="165">
        <f t="shared" si="0"/>
        <v>19</v>
      </c>
      <c r="Q29" s="166"/>
      <c r="R29" s="167"/>
    </row>
    <row r="30" spans="1:53" s="122" customFormat="1" ht="12" thickBot="1" x14ac:dyDescent="0.25">
      <c r="A30" s="205"/>
      <c r="B30" s="123">
        <v>4</v>
      </c>
      <c r="C30" s="165">
        <v>20</v>
      </c>
      <c r="D30" s="167"/>
      <c r="E30" s="165">
        <v>3</v>
      </c>
      <c r="F30" s="167"/>
      <c r="G30" s="165"/>
      <c r="H30" s="167"/>
      <c r="I30" s="165"/>
      <c r="J30" s="167"/>
      <c r="K30" s="165"/>
      <c r="L30" s="166"/>
      <c r="M30" s="167"/>
      <c r="N30" s="165">
        <v>10</v>
      </c>
      <c r="O30" s="167"/>
      <c r="P30" s="165">
        <f t="shared" si="0"/>
        <v>33</v>
      </c>
      <c r="Q30" s="166"/>
      <c r="R30" s="167"/>
    </row>
    <row r="31" spans="1:53" s="122" customFormat="1" ht="12" thickBot="1" x14ac:dyDescent="0.25">
      <c r="A31" s="204">
        <v>3</v>
      </c>
      <c r="B31" s="123">
        <v>5</v>
      </c>
      <c r="C31" s="165">
        <v>15</v>
      </c>
      <c r="D31" s="167"/>
      <c r="E31" s="165">
        <v>2</v>
      </c>
      <c r="F31" s="167"/>
      <c r="G31" s="165"/>
      <c r="H31" s="167"/>
      <c r="I31" s="165"/>
      <c r="J31" s="167"/>
      <c r="K31" s="165"/>
      <c r="L31" s="166"/>
      <c r="M31" s="167"/>
      <c r="N31" s="165">
        <v>2</v>
      </c>
      <c r="O31" s="167"/>
      <c r="P31" s="165">
        <f t="shared" si="0"/>
        <v>19</v>
      </c>
      <c r="Q31" s="166"/>
      <c r="R31" s="167"/>
    </row>
    <row r="32" spans="1:53" s="122" customFormat="1" ht="12" thickBot="1" x14ac:dyDescent="0.25">
      <c r="A32" s="205"/>
      <c r="B32" s="123">
        <v>6</v>
      </c>
      <c r="C32" s="165">
        <v>18</v>
      </c>
      <c r="D32" s="167"/>
      <c r="E32" s="165">
        <v>3</v>
      </c>
      <c r="F32" s="167"/>
      <c r="G32" s="165">
        <v>2</v>
      </c>
      <c r="H32" s="167"/>
      <c r="I32" s="165"/>
      <c r="J32" s="167"/>
      <c r="K32" s="165"/>
      <c r="L32" s="166"/>
      <c r="M32" s="167"/>
      <c r="N32" s="165">
        <v>10</v>
      </c>
      <c r="O32" s="167"/>
      <c r="P32" s="165">
        <f t="shared" si="0"/>
        <v>33</v>
      </c>
      <c r="Q32" s="166"/>
      <c r="R32" s="167"/>
    </row>
    <row r="33" spans="1:18" s="122" customFormat="1" ht="12" thickBot="1" x14ac:dyDescent="0.25">
      <c r="A33" s="204">
        <v>4</v>
      </c>
      <c r="B33" s="123">
        <v>7</v>
      </c>
      <c r="C33" s="165">
        <v>15</v>
      </c>
      <c r="D33" s="167"/>
      <c r="E33" s="165">
        <v>2</v>
      </c>
      <c r="F33" s="167"/>
      <c r="G33" s="165"/>
      <c r="H33" s="167"/>
      <c r="I33" s="165"/>
      <c r="J33" s="167"/>
      <c r="K33" s="165"/>
      <c r="L33" s="166"/>
      <c r="M33" s="167"/>
      <c r="N33" s="165">
        <v>2</v>
      </c>
      <c r="O33" s="167"/>
      <c r="P33" s="165">
        <f t="shared" si="0"/>
        <v>19</v>
      </c>
      <c r="Q33" s="166"/>
      <c r="R33" s="167"/>
    </row>
    <row r="34" spans="1:18" s="122" customFormat="1" ht="13.5" thickBot="1" x14ac:dyDescent="0.25">
      <c r="A34" s="205"/>
      <c r="B34" s="123">
        <v>8</v>
      </c>
      <c r="C34" s="165">
        <v>15</v>
      </c>
      <c r="D34" s="167"/>
      <c r="E34" s="165">
        <v>2</v>
      </c>
      <c r="F34" s="167"/>
      <c r="G34" s="165">
        <v>6</v>
      </c>
      <c r="H34" s="167"/>
      <c r="I34" s="165">
        <v>2</v>
      </c>
      <c r="J34" s="166"/>
      <c r="K34" s="209"/>
      <c r="L34" s="209"/>
      <c r="M34" s="210"/>
      <c r="N34" s="165"/>
      <c r="O34" s="167"/>
      <c r="P34" s="165">
        <f t="shared" si="0"/>
        <v>25</v>
      </c>
      <c r="Q34" s="166"/>
      <c r="R34" s="167"/>
    </row>
    <row r="35" spans="1:18" s="122" customFormat="1" ht="13.5" thickBot="1" x14ac:dyDescent="0.25">
      <c r="A35" s="211" t="s">
        <v>213</v>
      </c>
      <c r="B35" s="212"/>
      <c r="C35" s="165">
        <f>C27+C28+C29+C30+C31+C32+C33+C34</f>
        <v>133</v>
      </c>
      <c r="D35" s="167"/>
      <c r="E35" s="165">
        <f>E27+E28+E29+E30+E31+E32+E33+E34</f>
        <v>19</v>
      </c>
      <c r="F35" s="167"/>
      <c r="G35" s="165">
        <f>G27+G28+G29+G30+G31+G32+G33+G34</f>
        <v>8</v>
      </c>
      <c r="H35" s="167"/>
      <c r="I35" s="165">
        <v>2</v>
      </c>
      <c r="J35" s="166"/>
      <c r="K35" s="209"/>
      <c r="L35" s="209"/>
      <c r="M35" s="210"/>
      <c r="N35" s="165">
        <f>N27+N28+N29+N30+N31+N32+N33+N34</f>
        <v>38</v>
      </c>
      <c r="O35" s="167"/>
      <c r="P35" s="165">
        <f>P27+P28+P29+P30+P31+P32+P33+P34</f>
        <v>200</v>
      </c>
      <c r="Q35" s="166"/>
      <c r="R35" s="167"/>
    </row>
  </sheetData>
  <mergeCells count="135">
    <mergeCell ref="P35:R35"/>
    <mergeCell ref="A35:B35"/>
    <mergeCell ref="C35:D35"/>
    <mergeCell ref="E35:F35"/>
    <mergeCell ref="G35:H35"/>
    <mergeCell ref="I35:M35"/>
    <mergeCell ref="N35:O35"/>
    <mergeCell ref="N33:O33"/>
    <mergeCell ref="P33:R33"/>
    <mergeCell ref="C34:D34"/>
    <mergeCell ref="E34:F34"/>
    <mergeCell ref="G34:H34"/>
    <mergeCell ref="I34:M34"/>
    <mergeCell ref="N34:O34"/>
    <mergeCell ref="P34:R34"/>
    <mergeCell ref="A33:A34"/>
    <mergeCell ref="C33:D33"/>
    <mergeCell ref="E33:F33"/>
    <mergeCell ref="G33:H33"/>
    <mergeCell ref="I33:J33"/>
    <mergeCell ref="K33:M33"/>
    <mergeCell ref="N31:O31"/>
    <mergeCell ref="P31:R31"/>
    <mergeCell ref="C32:D32"/>
    <mergeCell ref="E32:F32"/>
    <mergeCell ref="G32:H32"/>
    <mergeCell ref="I32:J32"/>
    <mergeCell ref="K32:M32"/>
    <mergeCell ref="N32:O32"/>
    <mergeCell ref="P32:R32"/>
    <mergeCell ref="A31:A32"/>
    <mergeCell ref="C31:D31"/>
    <mergeCell ref="E31:F31"/>
    <mergeCell ref="G31:H31"/>
    <mergeCell ref="I31:J31"/>
    <mergeCell ref="K31:M31"/>
    <mergeCell ref="N29:O29"/>
    <mergeCell ref="P29:R29"/>
    <mergeCell ref="C30:D30"/>
    <mergeCell ref="E30:F30"/>
    <mergeCell ref="G30:H30"/>
    <mergeCell ref="I30:J30"/>
    <mergeCell ref="K30:M30"/>
    <mergeCell ref="N30:O30"/>
    <mergeCell ref="P30:R30"/>
    <mergeCell ref="A29:A30"/>
    <mergeCell ref="C29:D29"/>
    <mergeCell ref="E29:F29"/>
    <mergeCell ref="G29:H29"/>
    <mergeCell ref="I29:J29"/>
    <mergeCell ref="K29:M29"/>
    <mergeCell ref="AD27:AE27"/>
    <mergeCell ref="AF27:AG27"/>
    <mergeCell ref="AH27:AI27"/>
    <mergeCell ref="C28:D28"/>
    <mergeCell ref="E28:F28"/>
    <mergeCell ref="G28:H28"/>
    <mergeCell ref="I28:J28"/>
    <mergeCell ref="K28:M28"/>
    <mergeCell ref="N28:O28"/>
    <mergeCell ref="P28:R28"/>
    <mergeCell ref="U26:AI26"/>
    <mergeCell ref="A27:A28"/>
    <mergeCell ref="C27:D27"/>
    <mergeCell ref="E27:F27"/>
    <mergeCell ref="G27:H27"/>
    <mergeCell ref="I27:J27"/>
    <mergeCell ref="K27:M27"/>
    <mergeCell ref="N27:O27"/>
    <mergeCell ref="P27:R27"/>
    <mergeCell ref="U27:AC27"/>
    <mergeCell ref="AR22:AU22"/>
    <mergeCell ref="AV22:AW22"/>
    <mergeCell ref="AX22:AY22"/>
    <mergeCell ref="AZ22:BA22"/>
    <mergeCell ref="U23:AI23"/>
    <mergeCell ref="AK23:AQ27"/>
    <mergeCell ref="AR23:AU27"/>
    <mergeCell ref="AV23:AW27"/>
    <mergeCell ref="AX23:AY27"/>
    <mergeCell ref="AZ23:BA27"/>
    <mergeCell ref="P22:R26"/>
    <mergeCell ref="U22:AC22"/>
    <mergeCell ref="AD22:AE22"/>
    <mergeCell ref="AF22:AG22"/>
    <mergeCell ref="AH22:AI22"/>
    <mergeCell ref="AK22:AQ22"/>
    <mergeCell ref="U24:AC25"/>
    <mergeCell ref="AD24:AE25"/>
    <mergeCell ref="AF24:AG25"/>
    <mergeCell ref="AH24:AI25"/>
    <mergeCell ref="U21:AI21"/>
    <mergeCell ref="AK21:BA21"/>
    <mergeCell ref="A22:A26"/>
    <mergeCell ref="B22:B26"/>
    <mergeCell ref="C22:D26"/>
    <mergeCell ref="E22:F26"/>
    <mergeCell ref="G22:H26"/>
    <mergeCell ref="I22:J26"/>
    <mergeCell ref="K22:M26"/>
    <mergeCell ref="N22:O26"/>
    <mergeCell ref="AO11:AR11"/>
    <mergeCell ref="AS11:AS12"/>
    <mergeCell ref="AT11:AV11"/>
    <mergeCell ref="AW11:AW12"/>
    <mergeCell ref="AX11:BA11"/>
    <mergeCell ref="A19:C19"/>
    <mergeCell ref="AA11:AA12"/>
    <mergeCell ref="AB11:AE11"/>
    <mergeCell ref="AF11:AF12"/>
    <mergeCell ref="AG11:AI11"/>
    <mergeCell ref="AJ11:AJ12"/>
    <mergeCell ref="AK11:AN11"/>
    <mergeCell ref="K11:N11"/>
    <mergeCell ref="O11:R11"/>
    <mergeCell ref="S11:S12"/>
    <mergeCell ref="T11:V11"/>
    <mergeCell ref="W11:W12"/>
    <mergeCell ref="X11:Z11"/>
    <mergeCell ref="O5:AJ5"/>
    <mergeCell ref="O6:AJ6"/>
    <mergeCell ref="O7:AJ7"/>
    <mergeCell ref="O8:AJ8"/>
    <mergeCell ref="A10:BA10"/>
    <mergeCell ref="A11:A13"/>
    <mergeCell ref="B11:E11"/>
    <mergeCell ref="F11:F12"/>
    <mergeCell ref="G11:I11"/>
    <mergeCell ref="J11:J12"/>
    <mergeCell ref="B1:K1"/>
    <mergeCell ref="O1:AJ1"/>
    <mergeCell ref="B3:K3"/>
    <mergeCell ref="O3:AJ3"/>
    <mergeCell ref="O4:AJ4"/>
    <mergeCell ref="M2:AL2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99"/>
  <sheetViews>
    <sheetView tabSelected="1" view="pageBreakPreview" topLeftCell="A76" zoomScale="80" zoomScaleNormal="55" zoomScaleSheetLayoutView="80" workbookViewId="0">
      <selection activeCell="A64" sqref="A64:IV68"/>
    </sheetView>
  </sheetViews>
  <sheetFormatPr defaultRowHeight="18" x14ac:dyDescent="0.25"/>
  <cols>
    <col min="1" max="1" width="12.7109375" style="1" customWidth="1"/>
    <col min="2" max="2" width="42.7109375" style="2" customWidth="1"/>
    <col min="3" max="3" width="9.5703125" style="1" customWidth="1"/>
    <col min="4" max="4" width="12" style="1" customWidth="1"/>
    <col min="5" max="5" width="16.140625" style="1" bestFit="1" customWidth="1"/>
    <col min="6" max="6" width="10.140625" style="1" customWidth="1"/>
    <col min="7" max="7" width="13" style="1" customWidth="1"/>
    <col min="8" max="10" width="11.85546875" style="1" customWidth="1"/>
    <col min="11" max="11" width="13.7109375" style="1" customWidth="1"/>
    <col min="12" max="12" width="10.28515625" style="1" customWidth="1"/>
    <col min="13" max="13" width="5.42578125" style="4" customWidth="1"/>
    <col min="14" max="14" width="9.140625" style="1"/>
    <col min="15" max="15" width="5.140625" style="4" customWidth="1"/>
    <col min="16" max="16" width="9.140625" style="1"/>
    <col min="17" max="17" width="4.7109375" style="4" customWidth="1"/>
    <col min="18" max="18" width="9.140625" style="1"/>
    <col min="19" max="19" width="4.42578125" style="4" customWidth="1"/>
    <col min="20" max="20" width="9.140625" style="1"/>
    <col min="21" max="21" width="4.42578125" style="4" customWidth="1"/>
    <col min="22" max="22" width="9.140625" style="1"/>
    <col min="23" max="23" width="5.140625" style="4" customWidth="1"/>
    <col min="24" max="24" width="9.140625" style="1"/>
    <col min="25" max="25" width="5.7109375" style="1" customWidth="1"/>
    <col min="26" max="26" width="9.140625" style="1"/>
    <col min="27" max="27" width="5.7109375" style="1" customWidth="1"/>
    <col min="28" max="28" width="9.140625" style="1"/>
    <col min="29" max="33" width="9.140625" style="4"/>
    <col min="34" max="34" width="9.140625" style="4" customWidth="1"/>
    <col min="35" max="106" width="9.140625" style="4"/>
    <col min="107" max="16384" width="9.140625" style="1"/>
  </cols>
  <sheetData>
    <row r="1" spans="1:106" ht="18.75" x14ac:dyDescent="0.3">
      <c r="A1" s="228" t="s">
        <v>27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30"/>
    </row>
    <row r="2" spans="1:106" ht="18.75" x14ac:dyDescent="0.3">
      <c r="A2" s="6"/>
      <c r="B2" s="12"/>
      <c r="C2" s="6"/>
      <c r="D2" s="6"/>
      <c r="E2" s="6"/>
      <c r="F2" s="6"/>
      <c r="G2" s="6"/>
      <c r="H2" s="6"/>
      <c r="I2" s="6"/>
      <c r="J2" s="6"/>
      <c r="K2" s="6"/>
      <c r="L2" s="6"/>
      <c r="M2" s="22"/>
      <c r="N2" s="6"/>
      <c r="O2" s="22"/>
      <c r="P2" s="6"/>
      <c r="Q2" s="22"/>
      <c r="R2" s="6"/>
      <c r="S2" s="22"/>
      <c r="T2" s="6"/>
      <c r="U2" s="22"/>
      <c r="V2" s="6"/>
      <c r="W2" s="22"/>
      <c r="X2" s="6"/>
      <c r="Y2" s="6"/>
      <c r="Z2" s="6"/>
      <c r="AA2" s="6"/>
      <c r="AB2" s="6"/>
    </row>
    <row r="3" spans="1:106" ht="15.75" customHeight="1" x14ac:dyDescent="0.25">
      <c r="A3" s="221" t="s">
        <v>24</v>
      </c>
      <c r="B3" s="224" t="s">
        <v>29</v>
      </c>
      <c r="C3" s="216" t="s">
        <v>0</v>
      </c>
      <c r="D3" s="216"/>
      <c r="E3" s="216"/>
      <c r="F3" s="231" t="s">
        <v>1</v>
      </c>
      <c r="G3" s="232"/>
      <c r="H3" s="232"/>
      <c r="I3" s="232"/>
      <c r="J3" s="232"/>
      <c r="K3" s="232"/>
      <c r="L3" s="16"/>
      <c r="M3" s="231" t="s">
        <v>2</v>
      </c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3"/>
    </row>
    <row r="4" spans="1:106" ht="23.25" customHeight="1" x14ac:dyDescent="0.25">
      <c r="A4" s="222"/>
      <c r="B4" s="225"/>
      <c r="C4" s="215" t="s">
        <v>3</v>
      </c>
      <c r="D4" s="215" t="s">
        <v>4</v>
      </c>
      <c r="E4" s="215" t="s">
        <v>16</v>
      </c>
      <c r="F4" s="215" t="s">
        <v>17</v>
      </c>
      <c r="G4" s="215" t="s">
        <v>5</v>
      </c>
      <c r="H4" s="237" t="s">
        <v>6</v>
      </c>
      <c r="I4" s="238"/>
      <c r="J4" s="238"/>
      <c r="K4" s="239"/>
      <c r="L4" s="215" t="s">
        <v>11</v>
      </c>
      <c r="M4" s="216" t="s">
        <v>7</v>
      </c>
      <c r="N4" s="216"/>
      <c r="O4" s="216"/>
      <c r="P4" s="216"/>
      <c r="Q4" s="216" t="s">
        <v>8</v>
      </c>
      <c r="R4" s="216"/>
      <c r="S4" s="216"/>
      <c r="T4" s="216"/>
      <c r="U4" s="231" t="s">
        <v>9</v>
      </c>
      <c r="V4" s="232"/>
      <c r="W4" s="232"/>
      <c r="X4" s="233"/>
      <c r="Y4" s="231" t="s">
        <v>20</v>
      </c>
      <c r="Z4" s="232"/>
      <c r="AA4" s="232"/>
      <c r="AB4" s="233"/>
    </row>
    <row r="5" spans="1:106" ht="18.75" x14ac:dyDescent="0.3">
      <c r="A5" s="222"/>
      <c r="B5" s="225"/>
      <c r="C5" s="215"/>
      <c r="D5" s="215"/>
      <c r="E5" s="215"/>
      <c r="F5" s="215"/>
      <c r="G5" s="215"/>
      <c r="H5" s="240"/>
      <c r="I5" s="241"/>
      <c r="J5" s="241"/>
      <c r="K5" s="242"/>
      <c r="L5" s="215"/>
      <c r="M5" s="216">
        <v>1</v>
      </c>
      <c r="N5" s="216"/>
      <c r="O5" s="219">
        <v>2</v>
      </c>
      <c r="P5" s="219"/>
      <c r="Q5" s="219">
        <v>3</v>
      </c>
      <c r="R5" s="219"/>
      <c r="S5" s="219">
        <v>4</v>
      </c>
      <c r="T5" s="219"/>
      <c r="U5" s="219">
        <v>5</v>
      </c>
      <c r="V5" s="219"/>
      <c r="W5" s="219">
        <v>6</v>
      </c>
      <c r="X5" s="219"/>
      <c r="Y5" s="213">
        <v>7</v>
      </c>
      <c r="Z5" s="214"/>
      <c r="AA5" s="213">
        <v>8</v>
      </c>
      <c r="AB5" s="214"/>
    </row>
    <row r="6" spans="1:106" ht="51" customHeight="1" x14ac:dyDescent="0.25">
      <c r="A6" s="222"/>
      <c r="B6" s="226"/>
      <c r="C6" s="215"/>
      <c r="D6" s="215"/>
      <c r="E6" s="215"/>
      <c r="F6" s="215"/>
      <c r="G6" s="215"/>
      <c r="H6" s="215" t="s">
        <v>33</v>
      </c>
      <c r="I6" s="215" t="s">
        <v>34</v>
      </c>
      <c r="J6" s="215" t="s">
        <v>35</v>
      </c>
      <c r="K6" s="215" t="s">
        <v>36</v>
      </c>
      <c r="L6" s="215"/>
      <c r="M6" s="234" t="s">
        <v>10</v>
      </c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6"/>
    </row>
    <row r="7" spans="1:106" ht="39.6" customHeight="1" x14ac:dyDescent="0.25">
      <c r="A7" s="223"/>
      <c r="B7" s="227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46">
        <v>15</v>
      </c>
      <c r="N7" s="246"/>
      <c r="O7" s="220">
        <v>20</v>
      </c>
      <c r="P7" s="220"/>
      <c r="Q7" s="220">
        <v>15</v>
      </c>
      <c r="R7" s="220"/>
      <c r="S7" s="220">
        <v>20</v>
      </c>
      <c r="T7" s="220"/>
      <c r="U7" s="220">
        <v>15</v>
      </c>
      <c r="V7" s="220"/>
      <c r="W7" s="220">
        <v>18</v>
      </c>
      <c r="X7" s="220"/>
      <c r="Y7" s="220">
        <v>15</v>
      </c>
      <c r="Z7" s="220"/>
      <c r="AA7" s="220">
        <v>14</v>
      </c>
      <c r="AB7" s="220"/>
    </row>
    <row r="8" spans="1:106" ht="19.5" thickBot="1" x14ac:dyDescent="0.35">
      <c r="A8" s="49">
        <v>1</v>
      </c>
      <c r="B8" s="50">
        <v>2</v>
      </c>
      <c r="C8" s="49">
        <v>3</v>
      </c>
      <c r="D8" s="50">
        <v>4</v>
      </c>
      <c r="E8" s="49">
        <v>5</v>
      </c>
      <c r="F8" s="49">
        <v>6</v>
      </c>
      <c r="G8" s="49">
        <v>7</v>
      </c>
      <c r="H8" s="49">
        <v>8</v>
      </c>
      <c r="I8" s="49">
        <v>9</v>
      </c>
      <c r="J8" s="49">
        <v>10</v>
      </c>
      <c r="K8" s="49">
        <v>11</v>
      </c>
      <c r="L8" s="50">
        <v>12</v>
      </c>
      <c r="M8" s="217">
        <v>13</v>
      </c>
      <c r="N8" s="217"/>
      <c r="O8" s="218">
        <v>14</v>
      </c>
      <c r="P8" s="218"/>
      <c r="Q8" s="217">
        <v>15</v>
      </c>
      <c r="R8" s="217"/>
      <c r="S8" s="218">
        <v>16</v>
      </c>
      <c r="T8" s="218"/>
      <c r="U8" s="217">
        <v>17</v>
      </c>
      <c r="V8" s="217"/>
      <c r="W8" s="218">
        <v>18</v>
      </c>
      <c r="X8" s="218"/>
      <c r="Y8" s="217">
        <v>19</v>
      </c>
      <c r="Z8" s="217"/>
      <c r="AA8" s="218">
        <v>20</v>
      </c>
      <c r="AB8" s="218"/>
    </row>
    <row r="9" spans="1:106" ht="18.75" x14ac:dyDescent="0.3">
      <c r="A9" s="247" t="s">
        <v>7</v>
      </c>
      <c r="B9" s="248"/>
      <c r="C9" s="248"/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9"/>
      <c r="AC9" s="46"/>
    </row>
    <row r="10" spans="1:106" s="3" customFormat="1" ht="26.25" customHeight="1" x14ac:dyDescent="0.3">
      <c r="A10" s="51" t="s">
        <v>31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8"/>
      <c r="N10" s="7"/>
      <c r="O10" s="8"/>
      <c r="P10" s="7"/>
      <c r="Q10" s="8"/>
      <c r="R10" s="7"/>
      <c r="S10" s="8"/>
      <c r="T10" s="7"/>
      <c r="U10" s="8"/>
      <c r="V10" s="7"/>
      <c r="W10" s="8"/>
      <c r="X10" s="7"/>
      <c r="Y10" s="7"/>
      <c r="Z10" s="7"/>
      <c r="AA10" s="7"/>
      <c r="AB10" s="52"/>
      <c r="AC10" s="4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</row>
    <row r="11" spans="1:106" s="4" customFormat="1" ht="37.5" x14ac:dyDescent="0.3">
      <c r="A11" s="53" t="s">
        <v>84</v>
      </c>
      <c r="B11" s="36" t="s">
        <v>21</v>
      </c>
      <c r="C11" s="35">
        <v>1</v>
      </c>
      <c r="D11" s="35"/>
      <c r="E11" s="35">
        <f t="shared" ref="E11:E24" si="0">F11/30</f>
        <v>4</v>
      </c>
      <c r="F11" s="41">
        <v>120</v>
      </c>
      <c r="G11" s="35">
        <f t="shared" ref="G11:G18" si="1">N11+P11+R11+T11+V11+X11+Z11+AB11</f>
        <v>76</v>
      </c>
      <c r="H11" s="35">
        <f t="shared" ref="H11:H18" si="2">G11-K11-I11-J11</f>
        <v>20</v>
      </c>
      <c r="I11" s="35">
        <v>56</v>
      </c>
      <c r="J11" s="35">
        <v>0</v>
      </c>
      <c r="K11" s="35">
        <v>0</v>
      </c>
      <c r="L11" s="35">
        <f t="shared" ref="L11:L18" si="3">F11-G11</f>
        <v>44</v>
      </c>
      <c r="M11" s="35">
        <v>5</v>
      </c>
      <c r="N11" s="35">
        <v>76</v>
      </c>
      <c r="O11" s="35"/>
      <c r="P11" s="35">
        <f>O11*$O$7</f>
        <v>0</v>
      </c>
      <c r="Q11" s="35"/>
      <c r="R11" s="35">
        <f>Q11*Q7</f>
        <v>0</v>
      </c>
      <c r="S11" s="35"/>
      <c r="T11" s="35">
        <f>S11*$S$7</f>
        <v>0</v>
      </c>
      <c r="U11" s="35"/>
      <c r="V11" s="35">
        <f>U11*$U$7</f>
        <v>0</v>
      </c>
      <c r="W11" s="35"/>
      <c r="X11" s="35">
        <f>W11*$W$7</f>
        <v>0</v>
      </c>
      <c r="Y11" s="35"/>
      <c r="Z11" s="35">
        <f>Y11*$Y$7</f>
        <v>0</v>
      </c>
      <c r="AA11" s="35"/>
      <c r="AB11" s="54">
        <f>AA11*$AA$7</f>
        <v>0</v>
      </c>
      <c r="AC11" s="46"/>
    </row>
    <row r="12" spans="1:106" s="4" customFormat="1" ht="21.75" customHeight="1" x14ac:dyDescent="0.3">
      <c r="A12" s="53" t="s">
        <v>85</v>
      </c>
      <c r="B12" s="36" t="s">
        <v>44</v>
      </c>
      <c r="C12" s="43">
        <v>2</v>
      </c>
      <c r="D12" s="35"/>
      <c r="E12" s="35">
        <f t="shared" si="0"/>
        <v>5</v>
      </c>
      <c r="F12" s="41">
        <v>150</v>
      </c>
      <c r="G12" s="35">
        <f t="shared" si="1"/>
        <v>100</v>
      </c>
      <c r="H12" s="35">
        <v>0</v>
      </c>
      <c r="I12" s="35">
        <v>0</v>
      </c>
      <c r="J12" s="35">
        <v>0</v>
      </c>
      <c r="K12" s="35">
        <v>80</v>
      </c>
      <c r="L12" s="35">
        <f t="shared" si="3"/>
        <v>50</v>
      </c>
      <c r="M12" s="35"/>
      <c r="N12" s="35">
        <f t="shared" ref="N12:N18" si="4">M12*$M$7</f>
        <v>0</v>
      </c>
      <c r="O12" s="35">
        <v>5</v>
      </c>
      <c r="P12" s="35">
        <f t="shared" ref="P12:P18" si="5">O12*$O$7</f>
        <v>100</v>
      </c>
      <c r="Q12" s="35"/>
      <c r="R12" s="35">
        <f t="shared" ref="R12:R24" si="6">Q12*Q8</f>
        <v>0</v>
      </c>
      <c r="S12" s="35"/>
      <c r="T12" s="35">
        <f t="shared" ref="T12:T18" si="7">S12*$S$7</f>
        <v>0</v>
      </c>
      <c r="U12" s="35"/>
      <c r="V12" s="35">
        <f t="shared" ref="V12:V18" si="8">U12*$U$7</f>
        <v>0</v>
      </c>
      <c r="W12" s="35"/>
      <c r="X12" s="35">
        <f t="shared" ref="X12:X18" si="9">W12*$W$7</f>
        <v>0</v>
      </c>
      <c r="Y12" s="35"/>
      <c r="Z12" s="35">
        <f t="shared" ref="Z12:Z18" si="10">Y12*$Y$7</f>
        <v>0</v>
      </c>
      <c r="AA12" s="35"/>
      <c r="AB12" s="54">
        <f t="shared" ref="AB12:AB18" si="11">AA12*$AA$7</f>
        <v>0</v>
      </c>
      <c r="AC12" s="46"/>
    </row>
    <row r="13" spans="1:106" s="4" customFormat="1" ht="18.75" x14ac:dyDescent="0.3">
      <c r="A13" s="53" t="s">
        <v>82</v>
      </c>
      <c r="B13" s="36" t="s">
        <v>22</v>
      </c>
      <c r="C13" s="35">
        <v>2</v>
      </c>
      <c r="D13" s="35"/>
      <c r="E13" s="35">
        <f t="shared" si="0"/>
        <v>4</v>
      </c>
      <c r="F13" s="41">
        <v>120</v>
      </c>
      <c r="G13" s="35">
        <f t="shared" si="1"/>
        <v>60</v>
      </c>
      <c r="H13" s="35">
        <f t="shared" si="2"/>
        <v>48</v>
      </c>
      <c r="I13" s="35">
        <v>0</v>
      </c>
      <c r="J13" s="35">
        <v>12</v>
      </c>
      <c r="K13" s="35">
        <v>0</v>
      </c>
      <c r="L13" s="35">
        <f t="shared" si="3"/>
        <v>60</v>
      </c>
      <c r="M13" s="35"/>
      <c r="N13" s="35">
        <f t="shared" si="4"/>
        <v>0</v>
      </c>
      <c r="O13" s="35">
        <v>3</v>
      </c>
      <c r="P13" s="35">
        <f t="shared" si="5"/>
        <v>60</v>
      </c>
      <c r="Q13" s="35"/>
      <c r="R13" s="35">
        <f t="shared" si="6"/>
        <v>0</v>
      </c>
      <c r="S13" s="35"/>
      <c r="T13" s="35">
        <f t="shared" si="7"/>
        <v>0</v>
      </c>
      <c r="U13" s="35"/>
      <c r="V13" s="35">
        <f t="shared" si="8"/>
        <v>0</v>
      </c>
      <c r="W13" s="35"/>
      <c r="X13" s="35">
        <f t="shared" si="9"/>
        <v>0</v>
      </c>
      <c r="Y13" s="35"/>
      <c r="Z13" s="35">
        <f t="shared" si="10"/>
        <v>0</v>
      </c>
      <c r="AA13" s="35"/>
      <c r="AB13" s="54">
        <f t="shared" si="11"/>
        <v>0</v>
      </c>
      <c r="AC13" s="46"/>
    </row>
    <row r="14" spans="1:106" s="4" customFormat="1" ht="18.75" x14ac:dyDescent="0.3">
      <c r="A14" s="53" t="s">
        <v>81</v>
      </c>
      <c r="B14" s="36" t="s">
        <v>37</v>
      </c>
      <c r="C14" s="35"/>
      <c r="D14" s="35">
        <v>1</v>
      </c>
      <c r="E14" s="35">
        <f t="shared" si="0"/>
        <v>4</v>
      </c>
      <c r="F14" s="41">
        <v>120</v>
      </c>
      <c r="G14" s="35">
        <f t="shared" si="1"/>
        <v>60</v>
      </c>
      <c r="H14" s="35">
        <f t="shared" si="2"/>
        <v>30</v>
      </c>
      <c r="I14" s="35">
        <v>16</v>
      </c>
      <c r="J14" s="35">
        <v>14</v>
      </c>
      <c r="K14" s="35">
        <v>0</v>
      </c>
      <c r="L14" s="35">
        <f t="shared" si="3"/>
        <v>60</v>
      </c>
      <c r="M14" s="35">
        <v>4</v>
      </c>
      <c r="N14" s="35">
        <f t="shared" si="4"/>
        <v>60</v>
      </c>
      <c r="O14" s="35"/>
      <c r="P14" s="35">
        <f t="shared" si="5"/>
        <v>0</v>
      </c>
      <c r="Q14" s="35"/>
      <c r="R14" s="35">
        <f t="shared" si="6"/>
        <v>0</v>
      </c>
      <c r="S14" s="35"/>
      <c r="T14" s="35">
        <f t="shared" si="7"/>
        <v>0</v>
      </c>
      <c r="U14" s="35"/>
      <c r="V14" s="35">
        <f t="shared" si="8"/>
        <v>0</v>
      </c>
      <c r="W14" s="35"/>
      <c r="X14" s="35">
        <f t="shared" si="9"/>
        <v>0</v>
      </c>
      <c r="Y14" s="35"/>
      <c r="Z14" s="35">
        <f t="shared" si="10"/>
        <v>0</v>
      </c>
      <c r="AA14" s="35"/>
      <c r="AB14" s="54">
        <f t="shared" si="11"/>
        <v>0</v>
      </c>
      <c r="AC14" s="46"/>
    </row>
    <row r="15" spans="1:106" s="4" customFormat="1" ht="37.5" x14ac:dyDescent="0.3">
      <c r="A15" s="53" t="s">
        <v>83</v>
      </c>
      <c r="B15" s="36" t="s">
        <v>39</v>
      </c>
      <c r="C15" s="35"/>
      <c r="D15" s="35">
        <v>2</v>
      </c>
      <c r="E15" s="35">
        <f t="shared" si="0"/>
        <v>3</v>
      </c>
      <c r="F15" s="41">
        <v>90</v>
      </c>
      <c r="G15" s="35">
        <f t="shared" si="1"/>
        <v>40</v>
      </c>
      <c r="H15" s="35">
        <f t="shared" si="2"/>
        <v>24</v>
      </c>
      <c r="I15" s="35">
        <v>8</v>
      </c>
      <c r="J15" s="35">
        <v>8</v>
      </c>
      <c r="K15" s="35">
        <v>0</v>
      </c>
      <c r="L15" s="35">
        <f t="shared" si="3"/>
        <v>50</v>
      </c>
      <c r="M15" s="35"/>
      <c r="N15" s="35">
        <f t="shared" si="4"/>
        <v>0</v>
      </c>
      <c r="O15" s="35">
        <v>2</v>
      </c>
      <c r="P15" s="35">
        <f t="shared" si="5"/>
        <v>40</v>
      </c>
      <c r="Q15" s="35"/>
      <c r="R15" s="35">
        <f t="shared" si="6"/>
        <v>0</v>
      </c>
      <c r="S15" s="35"/>
      <c r="T15" s="35">
        <f t="shared" si="7"/>
        <v>0</v>
      </c>
      <c r="U15" s="35"/>
      <c r="V15" s="35">
        <f t="shared" si="8"/>
        <v>0</v>
      </c>
      <c r="W15" s="35"/>
      <c r="X15" s="35">
        <f t="shared" si="9"/>
        <v>0</v>
      </c>
      <c r="Y15" s="35"/>
      <c r="Z15" s="35">
        <f t="shared" si="10"/>
        <v>0</v>
      </c>
      <c r="AA15" s="35"/>
      <c r="AB15" s="54">
        <f t="shared" si="11"/>
        <v>0</v>
      </c>
      <c r="AC15" s="46"/>
    </row>
    <row r="16" spans="1:106" s="4" customFormat="1" ht="37.5" x14ac:dyDescent="0.3">
      <c r="A16" s="53" t="s">
        <v>87</v>
      </c>
      <c r="B16" s="36" t="s">
        <v>23</v>
      </c>
      <c r="C16" s="35">
        <v>1</v>
      </c>
      <c r="D16" s="35"/>
      <c r="E16" s="35">
        <f t="shared" si="0"/>
        <v>5</v>
      </c>
      <c r="F16" s="41">
        <v>150</v>
      </c>
      <c r="G16" s="35">
        <f t="shared" si="1"/>
        <v>60</v>
      </c>
      <c r="H16" s="35">
        <f t="shared" si="2"/>
        <v>40</v>
      </c>
      <c r="I16" s="35">
        <v>0</v>
      </c>
      <c r="J16" s="35">
        <v>20</v>
      </c>
      <c r="K16" s="35">
        <v>0</v>
      </c>
      <c r="L16" s="35">
        <f t="shared" si="3"/>
        <v>90</v>
      </c>
      <c r="M16" s="35">
        <v>4</v>
      </c>
      <c r="N16" s="35">
        <f t="shared" si="4"/>
        <v>60</v>
      </c>
      <c r="O16" s="35"/>
      <c r="P16" s="35">
        <f t="shared" si="5"/>
        <v>0</v>
      </c>
      <c r="Q16" s="35"/>
      <c r="R16" s="35">
        <f t="shared" si="6"/>
        <v>0</v>
      </c>
      <c r="S16" s="35"/>
      <c r="T16" s="35">
        <f t="shared" si="7"/>
        <v>0</v>
      </c>
      <c r="U16" s="35"/>
      <c r="V16" s="35">
        <f t="shared" si="8"/>
        <v>0</v>
      </c>
      <c r="W16" s="35"/>
      <c r="X16" s="35">
        <f t="shared" si="9"/>
        <v>0</v>
      </c>
      <c r="Y16" s="35"/>
      <c r="Z16" s="35">
        <f t="shared" si="10"/>
        <v>0</v>
      </c>
      <c r="AA16" s="35"/>
      <c r="AB16" s="54">
        <f t="shared" si="11"/>
        <v>0</v>
      </c>
      <c r="AC16" s="46"/>
    </row>
    <row r="17" spans="1:106" s="4" customFormat="1" ht="18.75" x14ac:dyDescent="0.3">
      <c r="A17" s="53" t="s">
        <v>88</v>
      </c>
      <c r="B17" s="71" t="s">
        <v>40</v>
      </c>
      <c r="C17" s="43"/>
      <c r="D17" s="35">
        <v>1</v>
      </c>
      <c r="E17" s="35">
        <f t="shared" si="0"/>
        <v>5</v>
      </c>
      <c r="F17" s="41">
        <v>150</v>
      </c>
      <c r="G17" s="35">
        <f t="shared" si="1"/>
        <v>76</v>
      </c>
      <c r="H17" s="35">
        <f t="shared" si="2"/>
        <v>14</v>
      </c>
      <c r="I17" s="35">
        <v>62</v>
      </c>
      <c r="J17" s="35">
        <v>0</v>
      </c>
      <c r="K17" s="35">
        <v>0</v>
      </c>
      <c r="L17" s="35">
        <f t="shared" si="3"/>
        <v>74</v>
      </c>
      <c r="M17" s="35">
        <v>5</v>
      </c>
      <c r="N17" s="35">
        <v>76</v>
      </c>
      <c r="O17" s="35"/>
      <c r="P17" s="35">
        <f t="shared" si="5"/>
        <v>0</v>
      </c>
      <c r="Q17" s="35"/>
      <c r="R17" s="35">
        <f t="shared" si="6"/>
        <v>0</v>
      </c>
      <c r="S17" s="35"/>
      <c r="T17" s="35">
        <f t="shared" si="7"/>
        <v>0</v>
      </c>
      <c r="U17" s="35"/>
      <c r="V17" s="35">
        <f t="shared" si="8"/>
        <v>0</v>
      </c>
      <c r="W17" s="35"/>
      <c r="X17" s="35">
        <f t="shared" si="9"/>
        <v>0</v>
      </c>
      <c r="Y17" s="35"/>
      <c r="Z17" s="35">
        <f t="shared" si="10"/>
        <v>0</v>
      </c>
      <c r="AA17" s="35"/>
      <c r="AB17" s="54">
        <f t="shared" si="11"/>
        <v>0</v>
      </c>
      <c r="AC17" s="46"/>
    </row>
    <row r="18" spans="1:106" s="4" customFormat="1" ht="18.75" x14ac:dyDescent="0.3">
      <c r="A18" s="53" t="s">
        <v>89</v>
      </c>
      <c r="B18" s="36" t="s">
        <v>38</v>
      </c>
      <c r="C18" s="35"/>
      <c r="D18" s="35">
        <v>2</v>
      </c>
      <c r="E18" s="35">
        <f t="shared" si="0"/>
        <v>3</v>
      </c>
      <c r="F18" s="41">
        <v>90</v>
      </c>
      <c r="G18" s="35">
        <f t="shared" si="1"/>
        <v>40</v>
      </c>
      <c r="H18" s="35">
        <f t="shared" si="2"/>
        <v>32</v>
      </c>
      <c r="I18" s="35">
        <v>0</v>
      </c>
      <c r="J18" s="35">
        <v>8</v>
      </c>
      <c r="K18" s="35">
        <v>0</v>
      </c>
      <c r="L18" s="35">
        <f t="shared" si="3"/>
        <v>50</v>
      </c>
      <c r="M18" s="35"/>
      <c r="N18" s="35">
        <f t="shared" si="4"/>
        <v>0</v>
      </c>
      <c r="O18" s="35">
        <v>2</v>
      </c>
      <c r="P18" s="35">
        <f t="shared" si="5"/>
        <v>40</v>
      </c>
      <c r="Q18" s="35"/>
      <c r="R18" s="35">
        <f t="shared" si="6"/>
        <v>0</v>
      </c>
      <c r="S18" s="35"/>
      <c r="T18" s="35">
        <f t="shared" si="7"/>
        <v>0</v>
      </c>
      <c r="U18" s="35"/>
      <c r="V18" s="35">
        <f t="shared" si="8"/>
        <v>0</v>
      </c>
      <c r="W18" s="35"/>
      <c r="X18" s="35">
        <f t="shared" si="9"/>
        <v>0</v>
      </c>
      <c r="Y18" s="35"/>
      <c r="Z18" s="35">
        <f t="shared" si="10"/>
        <v>0</v>
      </c>
      <c r="AA18" s="35"/>
      <c r="AB18" s="54">
        <f t="shared" si="11"/>
        <v>0</v>
      </c>
      <c r="AC18" s="46"/>
    </row>
    <row r="19" spans="1:106" s="4" customFormat="1" ht="18.75" x14ac:dyDescent="0.3">
      <c r="A19" s="53" t="s">
        <v>90</v>
      </c>
      <c r="B19" s="36" t="s">
        <v>45</v>
      </c>
      <c r="C19" s="35"/>
      <c r="D19" s="35">
        <v>1</v>
      </c>
      <c r="E19" s="35">
        <f t="shared" si="0"/>
        <v>3</v>
      </c>
      <c r="F19" s="41">
        <v>90</v>
      </c>
      <c r="G19" s="35">
        <v>45</v>
      </c>
      <c r="H19" s="35">
        <f t="shared" ref="H19:H24" si="12">G19-K19-I19-J19</f>
        <v>35</v>
      </c>
      <c r="I19" s="35">
        <v>0</v>
      </c>
      <c r="J19" s="35">
        <v>10</v>
      </c>
      <c r="K19" s="35">
        <v>0</v>
      </c>
      <c r="L19" s="35">
        <f t="shared" ref="L19:L24" si="13">F19-G19</f>
        <v>45</v>
      </c>
      <c r="M19" s="35">
        <v>3</v>
      </c>
      <c r="N19" s="35">
        <v>46</v>
      </c>
      <c r="O19" s="35"/>
      <c r="P19" s="35">
        <f t="shared" ref="P19:P24" si="14">O19*$O$7</f>
        <v>0</v>
      </c>
      <c r="Q19" s="35"/>
      <c r="R19" s="35">
        <f t="shared" si="6"/>
        <v>0</v>
      </c>
      <c r="S19" s="35"/>
      <c r="T19" s="35">
        <f t="shared" ref="T19:T24" si="15">S19*$S$7</f>
        <v>0</v>
      </c>
      <c r="U19" s="35"/>
      <c r="V19" s="35">
        <f t="shared" ref="V19:V24" si="16">U19*$U$7</f>
        <v>0</v>
      </c>
      <c r="W19" s="35"/>
      <c r="X19" s="35">
        <f t="shared" ref="X19:X24" si="17">W19*$W$7</f>
        <v>0</v>
      </c>
      <c r="Y19" s="35"/>
      <c r="Z19" s="35">
        <f t="shared" ref="Z19:Z24" si="18">Y19*$Y$7</f>
        <v>0</v>
      </c>
      <c r="AA19" s="35"/>
      <c r="AB19" s="54">
        <f t="shared" ref="AB19:AB24" si="19">AA19*$AA$7</f>
        <v>0</v>
      </c>
      <c r="AC19" s="46"/>
    </row>
    <row r="20" spans="1:106" s="4" customFormat="1" ht="18.75" x14ac:dyDescent="0.3">
      <c r="A20" s="53" t="s">
        <v>91</v>
      </c>
      <c r="B20" s="36" t="s">
        <v>46</v>
      </c>
      <c r="C20" s="35"/>
      <c r="D20" s="35">
        <v>1</v>
      </c>
      <c r="E20" s="35">
        <f t="shared" si="0"/>
        <v>5</v>
      </c>
      <c r="F20" s="41">
        <v>150</v>
      </c>
      <c r="G20" s="35">
        <f>N20+P20+R20+T20+V20+X20+Z20+AB20</f>
        <v>60</v>
      </c>
      <c r="H20" s="35">
        <f t="shared" si="12"/>
        <v>42</v>
      </c>
      <c r="I20" s="35">
        <v>0</v>
      </c>
      <c r="J20" s="35">
        <v>18</v>
      </c>
      <c r="K20" s="35">
        <v>0</v>
      </c>
      <c r="L20" s="35">
        <f t="shared" si="13"/>
        <v>90</v>
      </c>
      <c r="M20" s="35">
        <v>4</v>
      </c>
      <c r="N20" s="35">
        <f>M20*$M$7</f>
        <v>60</v>
      </c>
      <c r="O20" s="35"/>
      <c r="P20" s="35">
        <f t="shared" si="14"/>
        <v>0</v>
      </c>
      <c r="Q20" s="35"/>
      <c r="R20" s="35">
        <f t="shared" si="6"/>
        <v>0</v>
      </c>
      <c r="S20" s="35"/>
      <c r="T20" s="35">
        <f t="shared" si="15"/>
        <v>0</v>
      </c>
      <c r="U20" s="35"/>
      <c r="V20" s="35">
        <f t="shared" si="16"/>
        <v>0</v>
      </c>
      <c r="W20" s="35"/>
      <c r="X20" s="35">
        <f t="shared" si="17"/>
        <v>0</v>
      </c>
      <c r="Y20" s="35"/>
      <c r="Z20" s="35">
        <f t="shared" si="18"/>
        <v>0</v>
      </c>
      <c r="AA20" s="35"/>
      <c r="AB20" s="54">
        <f t="shared" si="19"/>
        <v>0</v>
      </c>
      <c r="AC20" s="46"/>
    </row>
    <row r="21" spans="1:106" s="4" customFormat="1" ht="18.75" x14ac:dyDescent="0.3">
      <c r="A21" s="53" t="s">
        <v>92</v>
      </c>
      <c r="B21" s="36" t="s">
        <v>47</v>
      </c>
      <c r="C21" s="35"/>
      <c r="D21" s="35">
        <v>2</v>
      </c>
      <c r="E21" s="35">
        <f t="shared" si="0"/>
        <v>5</v>
      </c>
      <c r="F21" s="41">
        <v>150</v>
      </c>
      <c r="G21" s="35">
        <v>80</v>
      </c>
      <c r="H21" s="35">
        <v>62</v>
      </c>
      <c r="I21" s="35">
        <v>0</v>
      </c>
      <c r="J21" s="35">
        <v>18</v>
      </c>
      <c r="K21" s="35">
        <v>0</v>
      </c>
      <c r="L21" s="35">
        <f t="shared" si="13"/>
        <v>70</v>
      </c>
      <c r="M21" s="35"/>
      <c r="N21" s="35">
        <f>M21*$M$7</f>
        <v>0</v>
      </c>
      <c r="O21" s="35">
        <v>4</v>
      </c>
      <c r="P21" s="35">
        <f t="shared" si="14"/>
        <v>80</v>
      </c>
      <c r="Q21" s="35"/>
      <c r="R21" s="35">
        <f t="shared" si="6"/>
        <v>0</v>
      </c>
      <c r="S21" s="35"/>
      <c r="T21" s="35">
        <f t="shared" si="15"/>
        <v>0</v>
      </c>
      <c r="U21" s="35"/>
      <c r="V21" s="35">
        <f t="shared" si="16"/>
        <v>0</v>
      </c>
      <c r="W21" s="35"/>
      <c r="X21" s="35">
        <f t="shared" si="17"/>
        <v>0</v>
      </c>
      <c r="Y21" s="35"/>
      <c r="Z21" s="35">
        <f t="shared" si="18"/>
        <v>0</v>
      </c>
      <c r="AA21" s="35"/>
      <c r="AB21" s="54">
        <f t="shared" si="19"/>
        <v>0</v>
      </c>
      <c r="AC21" s="46"/>
    </row>
    <row r="22" spans="1:106" s="4" customFormat="1" ht="18.75" x14ac:dyDescent="0.3">
      <c r="A22" s="53" t="s">
        <v>93</v>
      </c>
      <c r="B22" s="36" t="s">
        <v>48</v>
      </c>
      <c r="C22" s="35">
        <v>2</v>
      </c>
      <c r="D22" s="35"/>
      <c r="E22" s="35">
        <f t="shared" si="0"/>
        <v>7</v>
      </c>
      <c r="F22" s="41">
        <v>210</v>
      </c>
      <c r="G22" s="35">
        <v>120</v>
      </c>
      <c r="H22" s="35">
        <f t="shared" si="12"/>
        <v>80</v>
      </c>
      <c r="I22" s="35">
        <v>20</v>
      </c>
      <c r="J22" s="35">
        <v>20</v>
      </c>
      <c r="K22" s="35">
        <v>0</v>
      </c>
      <c r="L22" s="35">
        <f t="shared" si="13"/>
        <v>90</v>
      </c>
      <c r="M22" s="35"/>
      <c r="N22" s="35"/>
      <c r="O22" s="35">
        <v>6</v>
      </c>
      <c r="P22" s="35">
        <f t="shared" si="14"/>
        <v>120</v>
      </c>
      <c r="Q22" s="35"/>
      <c r="R22" s="35">
        <f t="shared" si="6"/>
        <v>0</v>
      </c>
      <c r="S22" s="35"/>
      <c r="T22" s="35">
        <f t="shared" si="15"/>
        <v>0</v>
      </c>
      <c r="U22" s="35"/>
      <c r="V22" s="35">
        <f t="shared" si="16"/>
        <v>0</v>
      </c>
      <c r="W22" s="35"/>
      <c r="X22" s="35">
        <f t="shared" si="17"/>
        <v>0</v>
      </c>
      <c r="Y22" s="35"/>
      <c r="Z22" s="35">
        <f t="shared" si="18"/>
        <v>0</v>
      </c>
      <c r="AA22" s="35"/>
      <c r="AB22" s="54">
        <f t="shared" si="19"/>
        <v>0</v>
      </c>
      <c r="AC22" s="46"/>
    </row>
    <row r="23" spans="1:106" s="4" customFormat="1" ht="18.75" x14ac:dyDescent="0.3">
      <c r="A23" s="53" t="s">
        <v>94</v>
      </c>
      <c r="B23" s="74" t="s">
        <v>49</v>
      </c>
      <c r="C23" s="35">
        <v>2</v>
      </c>
      <c r="D23" s="35"/>
      <c r="E23" s="35">
        <f t="shared" si="0"/>
        <v>4</v>
      </c>
      <c r="F23" s="41">
        <v>120</v>
      </c>
      <c r="G23" s="35">
        <f>N23+P23+R23+T23+V23+X23+Z23+AB23</f>
        <v>80</v>
      </c>
      <c r="H23" s="35">
        <f t="shared" si="12"/>
        <v>44</v>
      </c>
      <c r="I23" s="35">
        <v>16</v>
      </c>
      <c r="J23" s="35">
        <v>20</v>
      </c>
      <c r="K23" s="35">
        <v>0</v>
      </c>
      <c r="L23" s="35">
        <f t="shared" si="13"/>
        <v>40</v>
      </c>
      <c r="M23" s="35"/>
      <c r="N23" s="35">
        <f>M23*$M$7</f>
        <v>0</v>
      </c>
      <c r="O23" s="35">
        <v>4</v>
      </c>
      <c r="P23" s="35">
        <f t="shared" si="14"/>
        <v>80</v>
      </c>
      <c r="Q23" s="35"/>
      <c r="R23" s="35">
        <f t="shared" si="6"/>
        <v>0</v>
      </c>
      <c r="S23" s="35"/>
      <c r="T23" s="35">
        <f t="shared" si="15"/>
        <v>0</v>
      </c>
      <c r="U23" s="35"/>
      <c r="V23" s="35">
        <f t="shared" si="16"/>
        <v>0</v>
      </c>
      <c r="W23" s="35"/>
      <c r="X23" s="35">
        <f t="shared" si="17"/>
        <v>0</v>
      </c>
      <c r="Y23" s="35"/>
      <c r="Z23" s="35">
        <f t="shared" si="18"/>
        <v>0</v>
      </c>
      <c r="AA23" s="35"/>
      <c r="AB23" s="54">
        <f t="shared" si="19"/>
        <v>0</v>
      </c>
      <c r="AC23" s="46"/>
    </row>
    <row r="24" spans="1:106" s="4" customFormat="1" ht="18.75" x14ac:dyDescent="0.3">
      <c r="A24" s="53" t="s">
        <v>95</v>
      </c>
      <c r="B24" s="36" t="s">
        <v>50</v>
      </c>
      <c r="C24" s="35"/>
      <c r="D24" s="35">
        <v>1</v>
      </c>
      <c r="E24" s="35">
        <f t="shared" si="0"/>
        <v>3</v>
      </c>
      <c r="F24" s="41">
        <v>90</v>
      </c>
      <c r="G24" s="35">
        <f>N24+P24+R24+T24+V24+X24+Z24+AB24</f>
        <v>46</v>
      </c>
      <c r="H24" s="35">
        <f t="shared" si="12"/>
        <v>34</v>
      </c>
      <c r="I24" s="35">
        <v>4</v>
      </c>
      <c r="J24" s="35">
        <v>8</v>
      </c>
      <c r="K24" s="35">
        <v>0</v>
      </c>
      <c r="L24" s="35">
        <f t="shared" si="13"/>
        <v>44</v>
      </c>
      <c r="M24" s="35">
        <v>3</v>
      </c>
      <c r="N24" s="35">
        <v>46</v>
      </c>
      <c r="O24" s="35"/>
      <c r="P24" s="35">
        <f t="shared" si="14"/>
        <v>0</v>
      </c>
      <c r="Q24" s="35"/>
      <c r="R24" s="35">
        <f t="shared" si="6"/>
        <v>0</v>
      </c>
      <c r="S24" s="35"/>
      <c r="T24" s="35">
        <f t="shared" si="15"/>
        <v>0</v>
      </c>
      <c r="U24" s="35"/>
      <c r="V24" s="35">
        <f t="shared" si="16"/>
        <v>0</v>
      </c>
      <c r="W24" s="35"/>
      <c r="X24" s="35">
        <f t="shared" si="17"/>
        <v>0</v>
      </c>
      <c r="Y24" s="35"/>
      <c r="Z24" s="35">
        <f t="shared" si="18"/>
        <v>0</v>
      </c>
      <c r="AA24" s="35"/>
      <c r="AB24" s="54">
        <f t="shared" si="19"/>
        <v>0</v>
      </c>
      <c r="AC24" s="46"/>
    </row>
    <row r="25" spans="1:106" s="4" customFormat="1" ht="18.75" x14ac:dyDescent="0.3">
      <c r="A25" s="250" t="s">
        <v>41</v>
      </c>
      <c r="B25" s="251"/>
      <c r="C25" s="44"/>
      <c r="D25" s="44"/>
      <c r="E25" s="45">
        <f t="shared" ref="E25:AB25" si="20">SUM(E11:E24)</f>
        <v>60</v>
      </c>
      <c r="F25" s="45">
        <f t="shared" si="20"/>
        <v>1800</v>
      </c>
      <c r="G25" s="45">
        <f t="shared" si="20"/>
        <v>943</v>
      </c>
      <c r="H25" s="45">
        <f t="shared" si="20"/>
        <v>505</v>
      </c>
      <c r="I25" s="45">
        <f t="shared" si="20"/>
        <v>182</v>
      </c>
      <c r="J25" s="45">
        <f t="shared" si="20"/>
        <v>156</v>
      </c>
      <c r="K25" s="45">
        <f t="shared" si="20"/>
        <v>80</v>
      </c>
      <c r="L25" s="45">
        <f t="shared" si="20"/>
        <v>857</v>
      </c>
      <c r="M25" s="45">
        <f t="shared" si="20"/>
        <v>28</v>
      </c>
      <c r="N25" s="45">
        <f t="shared" si="20"/>
        <v>424</v>
      </c>
      <c r="O25" s="45">
        <f t="shared" si="20"/>
        <v>26</v>
      </c>
      <c r="P25" s="45">
        <f t="shared" si="20"/>
        <v>520</v>
      </c>
      <c r="Q25" s="45">
        <f t="shared" si="20"/>
        <v>0</v>
      </c>
      <c r="R25" s="45">
        <f t="shared" si="20"/>
        <v>0</v>
      </c>
      <c r="S25" s="45">
        <f t="shared" si="20"/>
        <v>0</v>
      </c>
      <c r="T25" s="45">
        <f t="shared" si="20"/>
        <v>0</v>
      </c>
      <c r="U25" s="45">
        <f t="shared" si="20"/>
        <v>0</v>
      </c>
      <c r="V25" s="45">
        <f t="shared" si="20"/>
        <v>0</v>
      </c>
      <c r="W25" s="45">
        <f t="shared" si="20"/>
        <v>0</v>
      </c>
      <c r="X25" s="45">
        <f t="shared" si="20"/>
        <v>0</v>
      </c>
      <c r="Y25" s="45">
        <f t="shared" si="20"/>
        <v>0</v>
      </c>
      <c r="Z25" s="45">
        <f t="shared" si="20"/>
        <v>0</v>
      </c>
      <c r="AA25" s="45">
        <f t="shared" si="20"/>
        <v>0</v>
      </c>
      <c r="AB25" s="45">
        <f t="shared" si="20"/>
        <v>0</v>
      </c>
      <c r="AC25" s="46"/>
    </row>
    <row r="26" spans="1:106" ht="19.5" thickBot="1" x14ac:dyDescent="0.35">
      <c r="A26" s="254" t="s">
        <v>43</v>
      </c>
      <c r="B26" s="255"/>
      <c r="C26" s="58"/>
      <c r="D26" s="58"/>
      <c r="E26" s="59">
        <f>E25</f>
        <v>60</v>
      </c>
      <c r="F26" s="59">
        <f t="shared" ref="F26:AB26" si="21">F25</f>
        <v>1800</v>
      </c>
      <c r="G26" s="59">
        <f t="shared" si="21"/>
        <v>943</v>
      </c>
      <c r="H26" s="59">
        <f t="shared" si="21"/>
        <v>505</v>
      </c>
      <c r="I26" s="59">
        <f t="shared" si="21"/>
        <v>182</v>
      </c>
      <c r="J26" s="59">
        <f t="shared" si="21"/>
        <v>156</v>
      </c>
      <c r="K26" s="59">
        <f t="shared" si="21"/>
        <v>80</v>
      </c>
      <c r="L26" s="59">
        <f t="shared" si="21"/>
        <v>857</v>
      </c>
      <c r="M26" s="59">
        <f t="shared" si="21"/>
        <v>28</v>
      </c>
      <c r="N26" s="59">
        <f t="shared" si="21"/>
        <v>424</v>
      </c>
      <c r="O26" s="59">
        <f t="shared" si="21"/>
        <v>26</v>
      </c>
      <c r="P26" s="59">
        <f t="shared" si="21"/>
        <v>520</v>
      </c>
      <c r="Q26" s="59">
        <f t="shared" si="21"/>
        <v>0</v>
      </c>
      <c r="R26" s="59">
        <f t="shared" si="21"/>
        <v>0</v>
      </c>
      <c r="S26" s="59">
        <f t="shared" si="21"/>
        <v>0</v>
      </c>
      <c r="T26" s="59">
        <f t="shared" si="21"/>
        <v>0</v>
      </c>
      <c r="U26" s="59">
        <f t="shared" si="21"/>
        <v>0</v>
      </c>
      <c r="V26" s="59">
        <f t="shared" si="21"/>
        <v>0</v>
      </c>
      <c r="W26" s="59">
        <f t="shared" si="21"/>
        <v>0</v>
      </c>
      <c r="X26" s="59">
        <f t="shared" si="21"/>
        <v>0</v>
      </c>
      <c r="Y26" s="59">
        <f t="shared" si="21"/>
        <v>0</v>
      </c>
      <c r="Z26" s="59">
        <f t="shared" si="21"/>
        <v>0</v>
      </c>
      <c r="AA26" s="59">
        <f t="shared" si="21"/>
        <v>0</v>
      </c>
      <c r="AB26" s="59">
        <f t="shared" si="21"/>
        <v>0</v>
      </c>
      <c r="AC26" s="46"/>
    </row>
    <row r="27" spans="1:106" ht="18.75" x14ac:dyDescent="0.3">
      <c r="A27" s="247" t="s">
        <v>8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9"/>
      <c r="AC27" s="46"/>
    </row>
    <row r="28" spans="1:106" s="3" customFormat="1" ht="26.25" customHeight="1" x14ac:dyDescent="0.3">
      <c r="A28" s="51" t="s">
        <v>31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8"/>
      <c r="N28" s="7"/>
      <c r="O28" s="8"/>
      <c r="P28" s="7"/>
      <c r="Q28" s="72"/>
      <c r="R28" s="7"/>
      <c r="S28" s="8"/>
      <c r="T28" s="7"/>
      <c r="U28" s="8"/>
      <c r="V28" s="7"/>
      <c r="W28" s="8"/>
      <c r="X28" s="7"/>
      <c r="Y28" s="7"/>
      <c r="Z28" s="7"/>
      <c r="AA28" s="7"/>
      <c r="AB28" s="52"/>
      <c r="AC28" s="4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</row>
    <row r="29" spans="1:106" ht="18.75" x14ac:dyDescent="0.3">
      <c r="A29" s="61" t="s">
        <v>96</v>
      </c>
      <c r="B29" s="66" t="s">
        <v>51</v>
      </c>
      <c r="C29" s="37"/>
      <c r="D29" s="37" t="s">
        <v>52</v>
      </c>
      <c r="E29" s="34">
        <f>F29/30</f>
        <v>3</v>
      </c>
      <c r="F29" s="67">
        <v>90</v>
      </c>
      <c r="G29" s="34">
        <f>N29+P29+R29+T29+V29+X29+Z29+AB29</f>
        <v>56</v>
      </c>
      <c r="H29" s="35">
        <f>G29-K29-I29-J29</f>
        <v>4</v>
      </c>
      <c r="I29" s="34">
        <v>52</v>
      </c>
      <c r="J29" s="34">
        <v>0</v>
      </c>
      <c r="K29" s="34">
        <v>0</v>
      </c>
      <c r="L29" s="34">
        <f>F29-G29</f>
        <v>34</v>
      </c>
      <c r="M29" s="34"/>
      <c r="N29" s="34">
        <f>M29*$M$7</f>
        <v>0</v>
      </c>
      <c r="O29" s="34"/>
      <c r="P29" s="34">
        <f>O29*$O$7</f>
        <v>0</v>
      </c>
      <c r="Q29" s="34">
        <v>1</v>
      </c>
      <c r="R29" s="35">
        <v>16</v>
      </c>
      <c r="S29" s="34">
        <v>2</v>
      </c>
      <c r="T29" s="34">
        <f>S29*$S$7</f>
        <v>40</v>
      </c>
      <c r="U29" s="34"/>
      <c r="V29" s="34">
        <f>U29*$U$7</f>
        <v>0</v>
      </c>
      <c r="W29" s="34"/>
      <c r="X29" s="34">
        <f>W29*$W$7</f>
        <v>0</v>
      </c>
      <c r="Y29" s="34"/>
      <c r="Z29" s="34">
        <f>Y29*$Y$7</f>
        <v>0</v>
      </c>
      <c r="AA29" s="34"/>
      <c r="AB29" s="55">
        <f>AA29*$AA$7</f>
        <v>0</v>
      </c>
      <c r="AC29" s="68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s="4" customFormat="1" ht="18.75" x14ac:dyDescent="0.3">
      <c r="A30" s="53" t="s">
        <v>97</v>
      </c>
      <c r="B30" s="36" t="s">
        <v>56</v>
      </c>
      <c r="C30" s="43"/>
      <c r="D30" s="35">
        <v>4</v>
      </c>
      <c r="E30" s="35">
        <f t="shared" ref="E30:E35" si="22">F30/30</f>
        <v>3</v>
      </c>
      <c r="F30" s="41">
        <v>90</v>
      </c>
      <c r="G30" s="35">
        <v>46</v>
      </c>
      <c r="H30" s="35">
        <f>G30-K30-I30-J30</f>
        <v>30</v>
      </c>
      <c r="I30" s="35">
        <v>8</v>
      </c>
      <c r="J30" s="35">
        <v>8</v>
      </c>
      <c r="K30" s="35">
        <v>0</v>
      </c>
      <c r="L30" s="35">
        <f t="shared" ref="L30:L35" si="23">F30-G30</f>
        <v>44</v>
      </c>
      <c r="M30" s="35"/>
      <c r="N30" s="35">
        <f t="shared" ref="N30:N35" si="24">M30*$M$7</f>
        <v>0</v>
      </c>
      <c r="O30" s="35"/>
      <c r="P30" s="35">
        <f t="shared" ref="P30:P35" si="25">O30*$O$7</f>
        <v>0</v>
      </c>
      <c r="Q30" s="11"/>
      <c r="R30" s="35">
        <f t="shared" ref="R30:R35" si="26">Q30*$Q$7</f>
        <v>0</v>
      </c>
      <c r="S30" s="35">
        <v>2</v>
      </c>
      <c r="T30" s="34">
        <v>46</v>
      </c>
      <c r="U30" s="35"/>
      <c r="V30" s="35">
        <f t="shared" ref="V30:V35" si="27">U30*$U$7</f>
        <v>0</v>
      </c>
      <c r="W30" s="35"/>
      <c r="X30" s="35">
        <f t="shared" ref="X30:X35" si="28">W30*$W$7</f>
        <v>0</v>
      </c>
      <c r="Y30" s="35"/>
      <c r="Z30" s="35">
        <f t="shared" ref="Z30:Z35" si="29">Y30*$Y$7</f>
        <v>0</v>
      </c>
      <c r="AA30" s="35"/>
      <c r="AB30" s="54">
        <f t="shared" ref="AB30:AB35" si="30">AA30*$AA$7</f>
        <v>0</v>
      </c>
      <c r="AC30" s="46"/>
    </row>
    <row r="31" spans="1:106" s="4" customFormat="1" ht="18.75" x14ac:dyDescent="0.3">
      <c r="A31" s="53" t="s">
        <v>98</v>
      </c>
      <c r="B31" s="12" t="s">
        <v>57</v>
      </c>
      <c r="C31" s="37" t="s">
        <v>52</v>
      </c>
      <c r="D31" s="35"/>
      <c r="E31" s="35">
        <f t="shared" si="22"/>
        <v>6</v>
      </c>
      <c r="F31" s="41">
        <v>180</v>
      </c>
      <c r="G31" s="35">
        <v>106</v>
      </c>
      <c r="H31" s="35">
        <v>58</v>
      </c>
      <c r="I31" s="35">
        <v>48</v>
      </c>
      <c r="J31" s="35">
        <v>0</v>
      </c>
      <c r="K31" s="35">
        <v>0</v>
      </c>
      <c r="L31" s="35">
        <f t="shared" si="23"/>
        <v>74</v>
      </c>
      <c r="M31" s="35"/>
      <c r="N31" s="35">
        <f t="shared" si="24"/>
        <v>0</v>
      </c>
      <c r="O31" s="35"/>
      <c r="P31" s="35">
        <f t="shared" si="25"/>
        <v>0</v>
      </c>
      <c r="Q31" s="11">
        <v>4</v>
      </c>
      <c r="R31" s="35">
        <f t="shared" si="26"/>
        <v>60</v>
      </c>
      <c r="S31" s="35">
        <v>2</v>
      </c>
      <c r="T31" s="34">
        <v>46</v>
      </c>
      <c r="U31" s="35"/>
      <c r="V31" s="35">
        <f t="shared" si="27"/>
        <v>0</v>
      </c>
      <c r="W31" s="35"/>
      <c r="X31" s="35">
        <f t="shared" si="28"/>
        <v>0</v>
      </c>
      <c r="Y31" s="35"/>
      <c r="Z31" s="35">
        <f t="shared" si="29"/>
        <v>0</v>
      </c>
      <c r="AA31" s="35"/>
      <c r="AB31" s="54">
        <f t="shared" si="30"/>
        <v>0</v>
      </c>
      <c r="AC31" s="46"/>
    </row>
    <row r="32" spans="1:106" s="4" customFormat="1" ht="37.5" x14ac:dyDescent="0.3">
      <c r="A32" s="53" t="s">
        <v>99</v>
      </c>
      <c r="B32" s="73" t="s">
        <v>58</v>
      </c>
      <c r="C32" s="37" t="s">
        <v>52</v>
      </c>
      <c r="D32" s="35"/>
      <c r="E32" s="35">
        <f t="shared" si="22"/>
        <v>5</v>
      </c>
      <c r="F32" s="34">
        <v>150</v>
      </c>
      <c r="G32" s="35">
        <v>106</v>
      </c>
      <c r="H32" s="35">
        <v>64</v>
      </c>
      <c r="I32" s="35">
        <v>10</v>
      </c>
      <c r="J32" s="35">
        <v>32</v>
      </c>
      <c r="K32" s="35">
        <v>0</v>
      </c>
      <c r="L32" s="35">
        <f t="shared" si="23"/>
        <v>44</v>
      </c>
      <c r="M32" s="35"/>
      <c r="N32" s="35">
        <f t="shared" si="24"/>
        <v>0</v>
      </c>
      <c r="O32" s="35"/>
      <c r="P32" s="35">
        <f t="shared" si="25"/>
        <v>0</v>
      </c>
      <c r="Q32" s="35">
        <v>4</v>
      </c>
      <c r="R32" s="35">
        <f t="shared" si="26"/>
        <v>60</v>
      </c>
      <c r="S32" s="35">
        <v>2</v>
      </c>
      <c r="T32" s="34">
        <f t="shared" ref="T32:T39" si="31">S32*$S$7</f>
        <v>40</v>
      </c>
      <c r="U32" s="35"/>
      <c r="V32" s="35">
        <f t="shared" si="27"/>
        <v>0</v>
      </c>
      <c r="W32" s="35"/>
      <c r="X32" s="35">
        <f t="shared" si="28"/>
        <v>0</v>
      </c>
      <c r="Y32" s="35"/>
      <c r="Z32" s="35">
        <f t="shared" si="29"/>
        <v>0</v>
      </c>
      <c r="AA32" s="35"/>
      <c r="AB32" s="54">
        <f t="shared" si="30"/>
        <v>0</v>
      </c>
      <c r="AC32" s="46"/>
    </row>
    <row r="33" spans="1:106" s="4" customFormat="1" ht="37.5" x14ac:dyDescent="0.3">
      <c r="A33" s="53" t="s">
        <v>100</v>
      </c>
      <c r="B33" s="12" t="s">
        <v>59</v>
      </c>
      <c r="C33" s="43">
        <v>3</v>
      </c>
      <c r="D33" s="35"/>
      <c r="E33" s="35">
        <f t="shared" si="22"/>
        <v>5</v>
      </c>
      <c r="F33" s="41">
        <v>150</v>
      </c>
      <c r="G33" s="35">
        <v>90</v>
      </c>
      <c r="H33" s="35">
        <v>50</v>
      </c>
      <c r="I33" s="35">
        <v>24</v>
      </c>
      <c r="J33" s="35">
        <v>16</v>
      </c>
      <c r="K33" s="35">
        <v>0</v>
      </c>
      <c r="L33" s="35">
        <f t="shared" si="23"/>
        <v>60</v>
      </c>
      <c r="M33" s="35"/>
      <c r="N33" s="35">
        <f t="shared" si="24"/>
        <v>0</v>
      </c>
      <c r="O33" s="35"/>
      <c r="P33" s="35">
        <f t="shared" si="25"/>
        <v>0</v>
      </c>
      <c r="Q33" s="35">
        <v>6</v>
      </c>
      <c r="R33" s="35">
        <f t="shared" si="26"/>
        <v>90</v>
      </c>
      <c r="S33" s="35"/>
      <c r="T33" s="34">
        <f t="shared" si="31"/>
        <v>0</v>
      </c>
      <c r="U33" s="35"/>
      <c r="V33" s="35">
        <f t="shared" si="27"/>
        <v>0</v>
      </c>
      <c r="W33" s="35"/>
      <c r="X33" s="35">
        <f t="shared" si="28"/>
        <v>0</v>
      </c>
      <c r="Y33" s="35"/>
      <c r="Z33" s="35">
        <f t="shared" si="29"/>
        <v>0</v>
      </c>
      <c r="AA33" s="35"/>
      <c r="AB33" s="54">
        <f t="shared" si="30"/>
        <v>0</v>
      </c>
      <c r="AC33" s="46"/>
    </row>
    <row r="34" spans="1:106" s="4" customFormat="1" ht="37.5" x14ac:dyDescent="0.3">
      <c r="A34" s="53" t="s">
        <v>102</v>
      </c>
      <c r="B34" s="12" t="s">
        <v>60</v>
      </c>
      <c r="C34" s="43"/>
      <c r="D34" s="35">
        <v>4</v>
      </c>
      <c r="E34" s="35">
        <f t="shared" si="22"/>
        <v>4</v>
      </c>
      <c r="F34" s="41">
        <v>120</v>
      </c>
      <c r="G34" s="35">
        <v>60</v>
      </c>
      <c r="H34" s="35">
        <v>34</v>
      </c>
      <c r="I34" s="35">
        <v>16</v>
      </c>
      <c r="J34" s="35">
        <v>10</v>
      </c>
      <c r="K34" s="35">
        <v>0</v>
      </c>
      <c r="L34" s="35">
        <f t="shared" si="23"/>
        <v>60</v>
      </c>
      <c r="M34" s="35"/>
      <c r="N34" s="35">
        <f t="shared" si="24"/>
        <v>0</v>
      </c>
      <c r="O34" s="35"/>
      <c r="P34" s="35">
        <f t="shared" si="25"/>
        <v>0</v>
      </c>
      <c r="Q34" s="35"/>
      <c r="R34" s="35">
        <f t="shared" si="26"/>
        <v>0</v>
      </c>
      <c r="S34" s="35">
        <v>3</v>
      </c>
      <c r="T34" s="34">
        <f t="shared" si="31"/>
        <v>60</v>
      </c>
      <c r="U34" s="35"/>
      <c r="V34" s="35">
        <f t="shared" si="27"/>
        <v>0</v>
      </c>
      <c r="W34" s="35"/>
      <c r="X34" s="35">
        <f t="shared" si="28"/>
        <v>0</v>
      </c>
      <c r="Y34" s="35"/>
      <c r="Z34" s="35">
        <f t="shared" si="29"/>
        <v>0</v>
      </c>
      <c r="AA34" s="35"/>
      <c r="AB34" s="54">
        <f t="shared" si="30"/>
        <v>0</v>
      </c>
      <c r="AC34" s="46"/>
    </row>
    <row r="35" spans="1:106" s="4" customFormat="1" ht="37.5" x14ac:dyDescent="0.3">
      <c r="A35" s="53" t="s">
        <v>103</v>
      </c>
      <c r="B35" s="12" t="s">
        <v>61</v>
      </c>
      <c r="C35" s="43">
        <v>3</v>
      </c>
      <c r="D35" s="35"/>
      <c r="E35" s="35">
        <f t="shared" si="22"/>
        <v>4</v>
      </c>
      <c r="F35" s="41">
        <v>120</v>
      </c>
      <c r="G35" s="35">
        <v>60</v>
      </c>
      <c r="H35" s="35">
        <v>44</v>
      </c>
      <c r="I35" s="35">
        <v>6</v>
      </c>
      <c r="J35" s="35">
        <v>10</v>
      </c>
      <c r="K35" s="35">
        <v>0</v>
      </c>
      <c r="L35" s="35">
        <f t="shared" si="23"/>
        <v>60</v>
      </c>
      <c r="M35" s="35"/>
      <c r="N35" s="35">
        <f t="shared" si="24"/>
        <v>0</v>
      </c>
      <c r="O35" s="35"/>
      <c r="P35" s="35">
        <f t="shared" si="25"/>
        <v>0</v>
      </c>
      <c r="Q35" s="35">
        <v>4</v>
      </c>
      <c r="R35" s="35">
        <f t="shared" si="26"/>
        <v>60</v>
      </c>
      <c r="S35" s="35"/>
      <c r="T35" s="34">
        <f t="shared" si="31"/>
        <v>0</v>
      </c>
      <c r="U35" s="35"/>
      <c r="V35" s="35">
        <f t="shared" si="27"/>
        <v>0</v>
      </c>
      <c r="W35" s="35"/>
      <c r="X35" s="35">
        <f t="shared" si="28"/>
        <v>0</v>
      </c>
      <c r="Y35" s="35"/>
      <c r="Z35" s="35">
        <f t="shared" si="29"/>
        <v>0</v>
      </c>
      <c r="AA35" s="35"/>
      <c r="AB35" s="54">
        <f t="shared" si="30"/>
        <v>0</v>
      </c>
      <c r="AC35" s="46"/>
    </row>
    <row r="36" spans="1:106" s="4" customFormat="1" ht="56.25" x14ac:dyDescent="0.3">
      <c r="A36" s="53" t="s">
        <v>104</v>
      </c>
      <c r="B36" s="12" t="s">
        <v>62</v>
      </c>
      <c r="C36" s="35">
        <v>4</v>
      </c>
      <c r="D36" s="35"/>
      <c r="E36" s="35">
        <f>F36/30</f>
        <v>5</v>
      </c>
      <c r="F36" s="41">
        <v>150</v>
      </c>
      <c r="G36" s="35">
        <v>100</v>
      </c>
      <c r="H36" s="35">
        <v>64</v>
      </c>
      <c r="I36" s="35">
        <v>16</v>
      </c>
      <c r="J36" s="35">
        <v>20</v>
      </c>
      <c r="K36" s="35">
        <v>0</v>
      </c>
      <c r="L36" s="35">
        <f>F36-G36</f>
        <v>50</v>
      </c>
      <c r="M36" s="38"/>
      <c r="N36" s="35">
        <f>M36*$M$7</f>
        <v>0</v>
      </c>
      <c r="O36" s="38"/>
      <c r="P36" s="35">
        <f>O36*$O$7</f>
        <v>0</v>
      </c>
      <c r="Q36" s="38"/>
      <c r="R36" s="35">
        <f>Q36*$Q$7</f>
        <v>0</v>
      </c>
      <c r="S36" s="38">
        <v>5</v>
      </c>
      <c r="T36" s="34">
        <f t="shared" si="31"/>
        <v>100</v>
      </c>
      <c r="U36" s="38"/>
      <c r="V36" s="35">
        <f>U36*$U$7</f>
        <v>0</v>
      </c>
      <c r="W36" s="38"/>
      <c r="X36" s="35">
        <f>W36*$W$7</f>
        <v>0</v>
      </c>
      <c r="Y36" s="38"/>
      <c r="Z36" s="35">
        <f>Y36*$Y$7</f>
        <v>0</v>
      </c>
      <c r="AA36" s="38"/>
      <c r="AB36" s="54">
        <f>AA36*$AA$7</f>
        <v>0</v>
      </c>
      <c r="AC36" s="46"/>
    </row>
    <row r="37" spans="1:106" ht="18.75" x14ac:dyDescent="0.3">
      <c r="A37" s="61" t="s">
        <v>101</v>
      </c>
      <c r="B37" s="12" t="s">
        <v>68</v>
      </c>
      <c r="C37" s="34">
        <v>3</v>
      </c>
      <c r="D37" s="34"/>
      <c r="E37" s="34">
        <f>F37/30</f>
        <v>3</v>
      </c>
      <c r="F37" s="41">
        <v>90</v>
      </c>
      <c r="G37" s="34">
        <v>60</v>
      </c>
      <c r="H37" s="35">
        <v>44</v>
      </c>
      <c r="I37" s="35">
        <v>6</v>
      </c>
      <c r="J37" s="35">
        <v>10</v>
      </c>
      <c r="K37" s="34">
        <v>0</v>
      </c>
      <c r="L37" s="34">
        <f>F37-G37</f>
        <v>30</v>
      </c>
      <c r="M37" s="38"/>
      <c r="N37" s="34">
        <f>M37*$M$7</f>
        <v>0</v>
      </c>
      <c r="O37" s="38"/>
      <c r="P37" s="34">
        <f>O37*$O$7</f>
        <v>0</v>
      </c>
      <c r="Q37" s="38">
        <v>4</v>
      </c>
      <c r="R37" s="35">
        <f>Q37*$Q$7</f>
        <v>60</v>
      </c>
      <c r="S37" s="38"/>
      <c r="T37" s="34">
        <f t="shared" si="31"/>
        <v>0</v>
      </c>
      <c r="U37" s="38"/>
      <c r="V37" s="34">
        <f>U37*$U$7</f>
        <v>0</v>
      </c>
      <c r="W37" s="38"/>
      <c r="X37" s="34">
        <f>W37*$W$7</f>
        <v>0</v>
      </c>
      <c r="Y37" s="39"/>
      <c r="Z37" s="34">
        <f>Y37*$Y$7</f>
        <v>0</v>
      </c>
      <c r="AA37" s="39"/>
      <c r="AB37" s="55">
        <f>AA37*$AA$7</f>
        <v>0</v>
      </c>
      <c r="AC37" s="46"/>
    </row>
    <row r="38" spans="1:106" s="4" customFormat="1" ht="18.75" x14ac:dyDescent="0.3">
      <c r="A38" s="53" t="s">
        <v>105</v>
      </c>
      <c r="B38" s="12" t="s">
        <v>67</v>
      </c>
      <c r="C38" s="35"/>
      <c r="D38" s="35">
        <v>3</v>
      </c>
      <c r="E38" s="35">
        <f>F38/30</f>
        <v>4</v>
      </c>
      <c r="F38" s="41">
        <v>120</v>
      </c>
      <c r="G38" s="35">
        <v>80</v>
      </c>
      <c r="H38" s="35">
        <v>68</v>
      </c>
      <c r="I38" s="35">
        <v>4</v>
      </c>
      <c r="J38" s="35">
        <v>8</v>
      </c>
      <c r="K38" s="35">
        <v>0</v>
      </c>
      <c r="L38" s="35">
        <f>F38-G38</f>
        <v>40</v>
      </c>
      <c r="M38" s="35"/>
      <c r="N38" s="35">
        <f>M38*$M$7</f>
        <v>0</v>
      </c>
      <c r="O38" s="35"/>
      <c r="P38" s="35">
        <f>O38*$O$7</f>
        <v>0</v>
      </c>
      <c r="Q38" s="35">
        <v>5</v>
      </c>
      <c r="R38" s="35">
        <v>80</v>
      </c>
      <c r="S38" s="35"/>
      <c r="T38" s="34">
        <f t="shared" si="31"/>
        <v>0</v>
      </c>
      <c r="U38" s="35"/>
      <c r="V38" s="35">
        <f>U38*$U$7</f>
        <v>0</v>
      </c>
      <c r="W38" s="35"/>
      <c r="X38" s="35">
        <f>W38*$W$7</f>
        <v>0</v>
      </c>
      <c r="Y38" s="35"/>
      <c r="Z38" s="35">
        <f>Y38*$Y$7</f>
        <v>0</v>
      </c>
      <c r="AA38" s="35"/>
      <c r="AB38" s="54">
        <f>AA38*$AA$7</f>
        <v>0</v>
      </c>
      <c r="AC38" s="46"/>
    </row>
    <row r="39" spans="1:106" ht="18.75" x14ac:dyDescent="0.3">
      <c r="A39" s="61" t="s">
        <v>106</v>
      </c>
      <c r="B39" s="12" t="s">
        <v>80</v>
      </c>
      <c r="C39" s="34"/>
      <c r="D39" s="37">
        <v>4</v>
      </c>
      <c r="E39" s="34">
        <f>F39/30</f>
        <v>3</v>
      </c>
      <c r="F39" s="41">
        <v>90</v>
      </c>
      <c r="G39" s="34">
        <v>60</v>
      </c>
      <c r="H39" s="35">
        <v>30</v>
      </c>
      <c r="I39" s="35">
        <v>10</v>
      </c>
      <c r="J39" s="35">
        <v>20</v>
      </c>
      <c r="K39" s="34">
        <v>0</v>
      </c>
      <c r="L39" s="34">
        <f>F39-G39</f>
        <v>30</v>
      </c>
      <c r="M39" s="33"/>
      <c r="N39" s="34">
        <f>M39*$M$7</f>
        <v>0</v>
      </c>
      <c r="O39" s="35"/>
      <c r="P39" s="34">
        <f>O39*$O$7</f>
        <v>0</v>
      </c>
      <c r="Q39" s="35"/>
      <c r="R39" s="35">
        <f>Q39*$Q$7</f>
        <v>0</v>
      </c>
      <c r="S39" s="35">
        <v>3</v>
      </c>
      <c r="T39" s="34">
        <f t="shared" si="31"/>
        <v>60</v>
      </c>
      <c r="U39" s="35"/>
      <c r="V39" s="34">
        <f>U39*$U$7</f>
        <v>0</v>
      </c>
      <c r="W39" s="35"/>
      <c r="X39" s="34">
        <f>W39*$W$7</f>
        <v>0</v>
      </c>
      <c r="Y39" s="35"/>
      <c r="Z39" s="35">
        <f>Y39*$Y$7</f>
        <v>0</v>
      </c>
      <c r="AA39" s="35"/>
      <c r="AB39" s="55">
        <f>AA39*$AA$7</f>
        <v>0</v>
      </c>
      <c r="AC39" s="46"/>
    </row>
    <row r="40" spans="1:106" s="4" customFormat="1" ht="18.75" x14ac:dyDescent="0.3">
      <c r="A40" s="250" t="s">
        <v>41</v>
      </c>
      <c r="B40" s="251"/>
      <c r="C40" s="44"/>
      <c r="D40" s="44"/>
      <c r="E40" s="45">
        <f t="shared" ref="E40:Q40" si="32">SUM(E29:E39)</f>
        <v>45</v>
      </c>
      <c r="F40" s="45">
        <f t="shared" si="32"/>
        <v>1350</v>
      </c>
      <c r="G40" s="45">
        <f t="shared" si="32"/>
        <v>824</v>
      </c>
      <c r="H40" s="45">
        <f t="shared" si="32"/>
        <v>490</v>
      </c>
      <c r="I40" s="45">
        <f t="shared" si="32"/>
        <v>200</v>
      </c>
      <c r="J40" s="45">
        <f t="shared" si="32"/>
        <v>134</v>
      </c>
      <c r="K40" s="45">
        <f t="shared" si="32"/>
        <v>0</v>
      </c>
      <c r="L40" s="45">
        <f t="shared" si="32"/>
        <v>526</v>
      </c>
      <c r="M40" s="45">
        <f t="shared" si="32"/>
        <v>0</v>
      </c>
      <c r="N40" s="45">
        <f t="shared" si="32"/>
        <v>0</v>
      </c>
      <c r="O40" s="45">
        <f t="shared" si="32"/>
        <v>0</v>
      </c>
      <c r="P40" s="45">
        <f t="shared" si="32"/>
        <v>0</v>
      </c>
      <c r="Q40" s="45">
        <f t="shared" si="32"/>
        <v>28</v>
      </c>
      <c r="R40" s="45">
        <f t="shared" ref="R40:AB40" si="33">SUM(R29:R39)</f>
        <v>426</v>
      </c>
      <c r="S40" s="45">
        <f t="shared" si="33"/>
        <v>19</v>
      </c>
      <c r="T40" s="45">
        <f t="shared" si="33"/>
        <v>392</v>
      </c>
      <c r="U40" s="45">
        <f t="shared" si="33"/>
        <v>0</v>
      </c>
      <c r="V40" s="45">
        <f t="shared" si="33"/>
        <v>0</v>
      </c>
      <c r="W40" s="45">
        <f t="shared" si="33"/>
        <v>0</v>
      </c>
      <c r="X40" s="45">
        <f t="shared" si="33"/>
        <v>0</v>
      </c>
      <c r="Y40" s="45">
        <f t="shared" si="33"/>
        <v>0</v>
      </c>
      <c r="Z40" s="45">
        <f t="shared" si="33"/>
        <v>0</v>
      </c>
      <c r="AA40" s="45">
        <f t="shared" si="33"/>
        <v>0</v>
      </c>
      <c r="AB40" s="56">
        <f t="shared" si="33"/>
        <v>0</v>
      </c>
      <c r="AC40" s="46"/>
    </row>
    <row r="41" spans="1:106" s="7" customFormat="1" ht="26.25" customHeight="1" x14ac:dyDescent="0.3">
      <c r="A41" s="51" t="s">
        <v>32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57"/>
      <c r="AC41" s="4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</row>
    <row r="42" spans="1:106" s="7" customFormat="1" ht="18.75" x14ac:dyDescent="0.3">
      <c r="A42" s="62" t="s">
        <v>107</v>
      </c>
      <c r="B42" s="12" t="s">
        <v>76</v>
      </c>
      <c r="C42" s="34"/>
      <c r="D42" s="34">
        <v>4</v>
      </c>
      <c r="E42" s="34">
        <f>F42/30</f>
        <v>15</v>
      </c>
      <c r="F42" s="34">
        <v>450</v>
      </c>
      <c r="G42" s="34">
        <v>180</v>
      </c>
      <c r="H42" s="34">
        <v>0</v>
      </c>
      <c r="I42" s="35">
        <v>0</v>
      </c>
      <c r="J42" s="35">
        <v>0</v>
      </c>
      <c r="K42" s="34">
        <v>0</v>
      </c>
      <c r="L42" s="34">
        <f>F42-G42</f>
        <v>270</v>
      </c>
      <c r="M42" s="35"/>
      <c r="N42" s="34">
        <f>M42*$M$7</f>
        <v>0</v>
      </c>
      <c r="O42" s="35"/>
      <c r="P42" s="34">
        <f>O42*$O$7</f>
        <v>0</v>
      </c>
      <c r="Q42" s="35"/>
      <c r="R42" s="34">
        <f>Q42*$Q$7</f>
        <v>0</v>
      </c>
      <c r="S42" s="35">
        <v>9</v>
      </c>
      <c r="T42" s="34">
        <f>S42*$S$7</f>
        <v>180</v>
      </c>
      <c r="U42" s="35"/>
      <c r="V42" s="34">
        <f>U42*$U$7</f>
        <v>0</v>
      </c>
      <c r="W42" s="35"/>
      <c r="X42" s="34">
        <f>W42*$W$7</f>
        <v>0</v>
      </c>
      <c r="Y42" s="34"/>
      <c r="Z42" s="34">
        <f>Y42*$Y$7</f>
        <v>0</v>
      </c>
      <c r="AA42" s="34"/>
      <c r="AB42" s="55">
        <f>AA42*$AA$7</f>
        <v>0</v>
      </c>
      <c r="AC42" s="4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</row>
    <row r="43" spans="1:106" s="7" customFormat="1" ht="39" customHeight="1" x14ac:dyDescent="0.3">
      <c r="A43" s="252" t="s">
        <v>42</v>
      </c>
      <c r="B43" s="253"/>
      <c r="C43" s="44"/>
      <c r="D43" s="44"/>
      <c r="E43" s="45">
        <f t="shared" ref="E43:AB43" si="34">SUM(E42:E42)</f>
        <v>15</v>
      </c>
      <c r="F43" s="45">
        <f t="shared" si="34"/>
        <v>450</v>
      </c>
      <c r="G43" s="45">
        <f t="shared" si="34"/>
        <v>180</v>
      </c>
      <c r="H43" s="45">
        <f t="shared" si="34"/>
        <v>0</v>
      </c>
      <c r="I43" s="45">
        <f t="shared" si="34"/>
        <v>0</v>
      </c>
      <c r="J43" s="45">
        <f t="shared" si="34"/>
        <v>0</v>
      </c>
      <c r="K43" s="45">
        <f t="shared" si="34"/>
        <v>0</v>
      </c>
      <c r="L43" s="45">
        <f t="shared" si="34"/>
        <v>270</v>
      </c>
      <c r="M43" s="45">
        <f t="shared" si="34"/>
        <v>0</v>
      </c>
      <c r="N43" s="45">
        <f t="shared" si="34"/>
        <v>0</v>
      </c>
      <c r="O43" s="45">
        <f t="shared" si="34"/>
        <v>0</v>
      </c>
      <c r="P43" s="45">
        <f t="shared" si="34"/>
        <v>0</v>
      </c>
      <c r="Q43" s="45">
        <f t="shared" si="34"/>
        <v>0</v>
      </c>
      <c r="R43" s="45">
        <f t="shared" si="34"/>
        <v>0</v>
      </c>
      <c r="S43" s="45">
        <f t="shared" si="34"/>
        <v>9</v>
      </c>
      <c r="T43" s="45">
        <f t="shared" si="34"/>
        <v>180</v>
      </c>
      <c r="U43" s="45">
        <f t="shared" si="34"/>
        <v>0</v>
      </c>
      <c r="V43" s="45">
        <f t="shared" si="34"/>
        <v>0</v>
      </c>
      <c r="W43" s="45">
        <f t="shared" si="34"/>
        <v>0</v>
      </c>
      <c r="X43" s="45">
        <f t="shared" si="34"/>
        <v>0</v>
      </c>
      <c r="Y43" s="45">
        <f t="shared" si="34"/>
        <v>0</v>
      </c>
      <c r="Z43" s="45">
        <f t="shared" si="34"/>
        <v>0</v>
      </c>
      <c r="AA43" s="45">
        <f t="shared" si="34"/>
        <v>0</v>
      </c>
      <c r="AB43" s="45">
        <f t="shared" si="34"/>
        <v>0</v>
      </c>
      <c r="AC43" s="4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</row>
    <row r="44" spans="1:106" ht="19.5" thickBot="1" x14ac:dyDescent="0.35">
      <c r="A44" s="254" t="s">
        <v>43</v>
      </c>
      <c r="B44" s="255"/>
      <c r="C44" s="58"/>
      <c r="D44" s="58"/>
      <c r="E44" s="59">
        <f t="shared" ref="E44:AB44" si="35">E40+E43</f>
        <v>60</v>
      </c>
      <c r="F44" s="59">
        <f t="shared" si="35"/>
        <v>1800</v>
      </c>
      <c r="G44" s="59">
        <f t="shared" si="35"/>
        <v>1004</v>
      </c>
      <c r="H44" s="59">
        <f t="shared" si="35"/>
        <v>490</v>
      </c>
      <c r="I44" s="59">
        <f t="shared" si="35"/>
        <v>200</v>
      </c>
      <c r="J44" s="59">
        <f t="shared" si="35"/>
        <v>134</v>
      </c>
      <c r="K44" s="59">
        <f t="shared" si="35"/>
        <v>0</v>
      </c>
      <c r="L44" s="59">
        <f t="shared" si="35"/>
        <v>796</v>
      </c>
      <c r="M44" s="59">
        <f t="shared" si="35"/>
        <v>0</v>
      </c>
      <c r="N44" s="59">
        <f t="shared" si="35"/>
        <v>0</v>
      </c>
      <c r="O44" s="59">
        <f t="shared" si="35"/>
        <v>0</v>
      </c>
      <c r="P44" s="59">
        <f t="shared" si="35"/>
        <v>0</v>
      </c>
      <c r="Q44" s="59">
        <f t="shared" si="35"/>
        <v>28</v>
      </c>
      <c r="R44" s="59">
        <f t="shared" si="35"/>
        <v>426</v>
      </c>
      <c r="S44" s="59">
        <f t="shared" si="35"/>
        <v>28</v>
      </c>
      <c r="T44" s="59">
        <f t="shared" si="35"/>
        <v>572</v>
      </c>
      <c r="U44" s="59">
        <f t="shared" si="35"/>
        <v>0</v>
      </c>
      <c r="V44" s="59">
        <f t="shared" si="35"/>
        <v>0</v>
      </c>
      <c r="W44" s="59">
        <f t="shared" si="35"/>
        <v>0</v>
      </c>
      <c r="X44" s="59">
        <f t="shared" si="35"/>
        <v>0</v>
      </c>
      <c r="Y44" s="59">
        <f t="shared" si="35"/>
        <v>0</v>
      </c>
      <c r="Z44" s="59">
        <f t="shared" si="35"/>
        <v>0</v>
      </c>
      <c r="AA44" s="59">
        <f t="shared" si="35"/>
        <v>0</v>
      </c>
      <c r="AB44" s="60">
        <f t="shared" si="35"/>
        <v>0</v>
      </c>
      <c r="AC44" s="46"/>
    </row>
    <row r="45" spans="1:106" ht="18.75" x14ac:dyDescent="0.3">
      <c r="A45" s="247" t="s">
        <v>9</v>
      </c>
      <c r="B45" s="248"/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  <c r="P45" s="248"/>
      <c r="Q45" s="248"/>
      <c r="R45" s="248"/>
      <c r="S45" s="248"/>
      <c r="T45" s="248"/>
      <c r="U45" s="248"/>
      <c r="V45" s="248"/>
      <c r="W45" s="248"/>
      <c r="X45" s="248"/>
      <c r="Y45" s="248"/>
      <c r="Z45" s="248"/>
      <c r="AA45" s="248"/>
      <c r="AB45" s="249"/>
      <c r="AC45" s="46"/>
    </row>
    <row r="46" spans="1:106" s="3" customFormat="1" ht="26.25" customHeight="1" x14ac:dyDescent="0.3">
      <c r="A46" s="51" t="s">
        <v>31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8"/>
      <c r="N46" s="7"/>
      <c r="O46" s="8"/>
      <c r="P46" s="7"/>
      <c r="Q46" s="8"/>
      <c r="R46" s="7"/>
      <c r="S46" s="8"/>
      <c r="T46" s="7"/>
      <c r="U46" s="8"/>
      <c r="V46" s="7"/>
      <c r="W46" s="8"/>
      <c r="X46" s="7"/>
      <c r="Y46" s="7"/>
      <c r="Z46" s="7"/>
      <c r="AA46" s="7"/>
      <c r="AB46" s="52"/>
      <c r="AC46" s="4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</row>
    <row r="47" spans="1:106" ht="18.75" x14ac:dyDescent="0.3">
      <c r="A47" s="61" t="s">
        <v>96</v>
      </c>
      <c r="B47" s="66" t="s">
        <v>53</v>
      </c>
      <c r="C47" s="37"/>
      <c r="D47" s="37" t="s">
        <v>54</v>
      </c>
      <c r="E47" s="34">
        <f>F47/30</f>
        <v>3</v>
      </c>
      <c r="F47" s="67">
        <v>90</v>
      </c>
      <c r="G47" s="34">
        <f>N47+P47+R47+T47+V47+X47+Z47+AB47</f>
        <v>56</v>
      </c>
      <c r="H47" s="35">
        <f t="shared" ref="H47:H54" si="36">G47-K47-I47-J47</f>
        <v>0</v>
      </c>
      <c r="I47" s="34">
        <v>56</v>
      </c>
      <c r="J47" s="34">
        <v>0</v>
      </c>
      <c r="K47" s="34">
        <v>0</v>
      </c>
      <c r="L47" s="34">
        <f>F47-G47</f>
        <v>34</v>
      </c>
      <c r="M47" s="39"/>
      <c r="N47" s="34">
        <f>M47*$M$7</f>
        <v>0</v>
      </c>
      <c r="O47" s="39"/>
      <c r="P47" s="34">
        <f>O47*$O$7</f>
        <v>0</v>
      </c>
      <c r="Q47" s="39"/>
      <c r="R47" s="34">
        <f>Q47*$Q$7</f>
        <v>0</v>
      </c>
      <c r="S47" s="39"/>
      <c r="T47" s="34">
        <f>S47*$S$7</f>
        <v>0</v>
      </c>
      <c r="U47" s="39">
        <v>1</v>
      </c>
      <c r="V47" s="35">
        <v>16</v>
      </c>
      <c r="W47" s="39">
        <v>2</v>
      </c>
      <c r="X47" s="34">
        <v>40</v>
      </c>
      <c r="Y47" s="39"/>
      <c r="Z47" s="34">
        <f>Y47*$Y$7</f>
        <v>0</v>
      </c>
      <c r="AA47" s="39"/>
      <c r="AB47" s="55">
        <f>AA47*$AA$7</f>
        <v>0</v>
      </c>
      <c r="AC47" s="68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s="4" customFormat="1" ht="37.5" x14ac:dyDescent="0.3">
      <c r="A48" s="53" t="s">
        <v>108</v>
      </c>
      <c r="B48" s="256" t="s">
        <v>224</v>
      </c>
      <c r="C48" s="35">
        <v>5</v>
      </c>
      <c r="D48" s="35"/>
      <c r="E48" s="35">
        <f t="shared" ref="E48:E54" si="37">F48/30</f>
        <v>4</v>
      </c>
      <c r="F48" s="41">
        <v>120</v>
      </c>
      <c r="G48" s="35">
        <v>74</v>
      </c>
      <c r="H48" s="35">
        <v>54</v>
      </c>
      <c r="I48" s="35">
        <v>0</v>
      </c>
      <c r="J48" s="35">
        <v>18</v>
      </c>
      <c r="K48" s="35">
        <v>0</v>
      </c>
      <c r="L48" s="35">
        <f>F48-G48</f>
        <v>46</v>
      </c>
      <c r="M48" s="38"/>
      <c r="N48" s="35">
        <f t="shared" ref="N48:N54" si="38">M48*$M$7</f>
        <v>0</v>
      </c>
      <c r="O48" s="38"/>
      <c r="P48" s="35">
        <f t="shared" ref="P48:P54" si="39">O48*$O$7</f>
        <v>0</v>
      </c>
      <c r="Q48" s="38"/>
      <c r="R48" s="35">
        <f t="shared" ref="R48:R54" si="40">Q48*$Q$7</f>
        <v>0</v>
      </c>
      <c r="S48" s="38"/>
      <c r="T48" s="35">
        <f t="shared" ref="T48:T54" si="41">S48*$S$7</f>
        <v>0</v>
      </c>
      <c r="U48" s="38">
        <v>5</v>
      </c>
      <c r="V48" s="35">
        <v>74</v>
      </c>
      <c r="W48" s="38"/>
      <c r="X48" s="35">
        <f t="shared" ref="X48:X54" si="42">W48*$W$7</f>
        <v>0</v>
      </c>
      <c r="Y48" s="38"/>
      <c r="Z48" s="35">
        <f t="shared" ref="Z48:Z54" si="43">Y48*$Y$7</f>
        <v>0</v>
      </c>
      <c r="AA48" s="38"/>
      <c r="AB48" s="54">
        <f t="shared" ref="AB48:AB54" si="44">AA48*$AA$7</f>
        <v>0</v>
      </c>
      <c r="AC48" s="46"/>
    </row>
    <row r="49" spans="1:106" s="4" customFormat="1" ht="37.5" x14ac:dyDescent="0.3">
      <c r="A49" s="53" t="s">
        <v>109</v>
      </c>
      <c r="B49" s="256" t="s">
        <v>64</v>
      </c>
      <c r="C49" s="35" t="s">
        <v>54</v>
      </c>
      <c r="D49" s="35"/>
      <c r="E49" s="35">
        <f t="shared" si="37"/>
        <v>6</v>
      </c>
      <c r="F49" s="41">
        <v>180</v>
      </c>
      <c r="G49" s="35">
        <v>120</v>
      </c>
      <c r="H49" s="35">
        <v>100</v>
      </c>
      <c r="I49" s="35">
        <v>20</v>
      </c>
      <c r="J49" s="35">
        <v>0</v>
      </c>
      <c r="K49" s="35">
        <v>0</v>
      </c>
      <c r="L49" s="35">
        <f t="shared" ref="L49:L54" si="45">F49-G49</f>
        <v>60</v>
      </c>
      <c r="M49" s="38"/>
      <c r="N49" s="35">
        <f t="shared" si="38"/>
        <v>0</v>
      </c>
      <c r="O49" s="38"/>
      <c r="P49" s="35">
        <f t="shared" si="39"/>
        <v>0</v>
      </c>
      <c r="Q49" s="38"/>
      <c r="R49" s="35">
        <f t="shared" si="40"/>
        <v>0</v>
      </c>
      <c r="S49" s="38"/>
      <c r="T49" s="35">
        <f t="shared" si="41"/>
        <v>0</v>
      </c>
      <c r="U49" s="38">
        <v>3</v>
      </c>
      <c r="V49" s="35">
        <v>40</v>
      </c>
      <c r="W49" s="38">
        <v>6</v>
      </c>
      <c r="X49" s="35">
        <v>80</v>
      </c>
      <c r="Y49" s="38"/>
      <c r="Z49" s="35">
        <f t="shared" si="43"/>
        <v>0</v>
      </c>
      <c r="AA49" s="38"/>
      <c r="AB49" s="54">
        <f t="shared" si="44"/>
        <v>0</v>
      </c>
      <c r="AC49" s="46"/>
    </row>
    <row r="50" spans="1:106" s="4" customFormat="1" ht="37.5" x14ac:dyDescent="0.3">
      <c r="A50" s="53" t="s">
        <v>110</v>
      </c>
      <c r="B50" s="256" t="s">
        <v>65</v>
      </c>
      <c r="C50" s="35">
        <v>6</v>
      </c>
      <c r="D50" s="35"/>
      <c r="E50" s="35">
        <f t="shared" si="37"/>
        <v>3</v>
      </c>
      <c r="F50" s="41">
        <v>90</v>
      </c>
      <c r="G50" s="35">
        <v>60</v>
      </c>
      <c r="H50" s="35">
        <v>40</v>
      </c>
      <c r="I50" s="35">
        <v>10</v>
      </c>
      <c r="J50" s="35">
        <v>10</v>
      </c>
      <c r="K50" s="35">
        <v>0</v>
      </c>
      <c r="L50" s="35">
        <f t="shared" si="45"/>
        <v>30</v>
      </c>
      <c r="M50" s="38"/>
      <c r="N50" s="35">
        <f t="shared" si="38"/>
        <v>0</v>
      </c>
      <c r="O50" s="38"/>
      <c r="P50" s="35">
        <f t="shared" si="39"/>
        <v>0</v>
      </c>
      <c r="Q50" s="38"/>
      <c r="R50" s="35">
        <f t="shared" si="40"/>
        <v>0</v>
      </c>
      <c r="S50" s="38"/>
      <c r="T50" s="35">
        <f t="shared" si="41"/>
        <v>0</v>
      </c>
      <c r="U50" s="38"/>
      <c r="V50" s="35">
        <f>U50*$U$7</f>
        <v>0</v>
      </c>
      <c r="W50" s="38">
        <v>4</v>
      </c>
      <c r="X50" s="35">
        <v>60</v>
      </c>
      <c r="Y50" s="38"/>
      <c r="Z50" s="35">
        <f t="shared" si="43"/>
        <v>0</v>
      </c>
      <c r="AA50" s="38"/>
      <c r="AB50" s="54">
        <f t="shared" si="44"/>
        <v>0</v>
      </c>
      <c r="AC50" s="46"/>
    </row>
    <row r="51" spans="1:106" s="4" customFormat="1" ht="18.75" x14ac:dyDescent="0.3">
      <c r="A51" s="53" t="s">
        <v>111</v>
      </c>
      <c r="B51" s="36" t="s">
        <v>63</v>
      </c>
      <c r="C51" s="35">
        <v>5</v>
      </c>
      <c r="D51" s="35"/>
      <c r="E51" s="35">
        <f t="shared" si="37"/>
        <v>3</v>
      </c>
      <c r="F51" s="41">
        <v>90</v>
      </c>
      <c r="G51" s="35">
        <v>46</v>
      </c>
      <c r="H51" s="35">
        <v>40</v>
      </c>
      <c r="I51" s="35">
        <v>0</v>
      </c>
      <c r="J51" s="35">
        <v>6</v>
      </c>
      <c r="K51" s="35">
        <v>0</v>
      </c>
      <c r="L51" s="35">
        <f t="shared" si="45"/>
        <v>44</v>
      </c>
      <c r="M51" s="38"/>
      <c r="N51" s="35">
        <f t="shared" si="38"/>
        <v>0</v>
      </c>
      <c r="O51" s="38"/>
      <c r="P51" s="35">
        <f t="shared" si="39"/>
        <v>0</v>
      </c>
      <c r="Q51" s="38"/>
      <c r="R51" s="35">
        <f t="shared" si="40"/>
        <v>0</v>
      </c>
      <c r="S51" s="38"/>
      <c r="T51" s="35">
        <f t="shared" si="41"/>
        <v>0</v>
      </c>
      <c r="U51" s="38">
        <v>3</v>
      </c>
      <c r="V51" s="35">
        <v>46</v>
      </c>
      <c r="W51" s="38"/>
      <c r="X51" s="35">
        <f t="shared" si="42"/>
        <v>0</v>
      </c>
      <c r="Y51" s="38"/>
      <c r="Z51" s="35">
        <f t="shared" si="43"/>
        <v>0</v>
      </c>
      <c r="AA51" s="38"/>
      <c r="AB51" s="54">
        <f t="shared" si="44"/>
        <v>0</v>
      </c>
      <c r="AC51" s="46"/>
    </row>
    <row r="52" spans="1:106" s="4" customFormat="1" ht="18.75" x14ac:dyDescent="0.3">
      <c r="A52" s="53" t="s">
        <v>113</v>
      </c>
      <c r="B52" s="22" t="s">
        <v>71</v>
      </c>
      <c r="C52" s="35">
        <v>5</v>
      </c>
      <c r="D52" s="35"/>
      <c r="E52" s="35">
        <f t="shared" si="37"/>
        <v>3</v>
      </c>
      <c r="F52" s="41">
        <v>90</v>
      </c>
      <c r="G52" s="35">
        <v>46</v>
      </c>
      <c r="H52" s="35">
        <f t="shared" si="36"/>
        <v>30</v>
      </c>
      <c r="I52" s="35">
        <v>6</v>
      </c>
      <c r="J52" s="35">
        <v>10</v>
      </c>
      <c r="K52" s="35">
        <v>0</v>
      </c>
      <c r="L52" s="35">
        <f t="shared" si="45"/>
        <v>44</v>
      </c>
      <c r="M52" s="38"/>
      <c r="N52" s="35">
        <f t="shared" si="38"/>
        <v>0</v>
      </c>
      <c r="O52" s="38"/>
      <c r="P52" s="35">
        <f t="shared" si="39"/>
        <v>0</v>
      </c>
      <c r="Q52" s="38"/>
      <c r="R52" s="35">
        <f t="shared" si="40"/>
        <v>0</v>
      </c>
      <c r="S52" s="38"/>
      <c r="T52" s="35">
        <f t="shared" si="41"/>
        <v>0</v>
      </c>
      <c r="U52" s="38">
        <v>3</v>
      </c>
      <c r="V52" s="35">
        <v>46</v>
      </c>
      <c r="W52" s="38"/>
      <c r="X52" s="35">
        <f t="shared" si="42"/>
        <v>0</v>
      </c>
      <c r="Y52" s="38"/>
      <c r="Z52" s="35">
        <f t="shared" si="43"/>
        <v>0</v>
      </c>
      <c r="AA52" s="38"/>
      <c r="AB52" s="54">
        <f t="shared" si="44"/>
        <v>0</v>
      </c>
      <c r="AC52" s="46"/>
    </row>
    <row r="53" spans="1:106" s="4" customFormat="1" ht="37.5" x14ac:dyDescent="0.3">
      <c r="A53" s="53" t="s">
        <v>114</v>
      </c>
      <c r="B53" s="256" t="s">
        <v>225</v>
      </c>
      <c r="C53" s="35"/>
      <c r="D53" s="35">
        <v>6</v>
      </c>
      <c r="E53" s="35">
        <f t="shared" si="37"/>
        <v>3</v>
      </c>
      <c r="F53" s="125">
        <v>90</v>
      </c>
      <c r="G53" s="125">
        <v>60</v>
      </c>
      <c r="H53" s="125">
        <f t="shared" si="36"/>
        <v>60</v>
      </c>
      <c r="I53" s="125">
        <v>0</v>
      </c>
      <c r="J53" s="125">
        <v>0</v>
      </c>
      <c r="K53" s="125">
        <v>0</v>
      </c>
      <c r="L53" s="125">
        <f t="shared" si="45"/>
        <v>30</v>
      </c>
      <c r="M53" s="126"/>
      <c r="N53" s="125">
        <f t="shared" si="38"/>
        <v>0</v>
      </c>
      <c r="O53" s="126"/>
      <c r="P53" s="125">
        <f t="shared" si="39"/>
        <v>0</v>
      </c>
      <c r="Q53" s="126"/>
      <c r="R53" s="125">
        <f t="shared" si="40"/>
        <v>0</v>
      </c>
      <c r="S53" s="126"/>
      <c r="T53" s="125">
        <f t="shared" si="41"/>
        <v>0</v>
      </c>
      <c r="U53" s="126"/>
      <c r="V53" s="35">
        <f>U53*$U$7</f>
        <v>0</v>
      </c>
      <c r="W53" s="126"/>
      <c r="X53" s="35">
        <f t="shared" si="42"/>
        <v>0</v>
      </c>
      <c r="Y53" s="38"/>
      <c r="Z53" s="35">
        <f t="shared" si="43"/>
        <v>0</v>
      </c>
      <c r="AA53" s="38"/>
      <c r="AB53" s="54">
        <f t="shared" si="44"/>
        <v>0</v>
      </c>
      <c r="AC53" s="46"/>
    </row>
    <row r="54" spans="1:106" s="4" customFormat="1" ht="37.5" x14ac:dyDescent="0.3">
      <c r="A54" s="53" t="s">
        <v>115</v>
      </c>
      <c r="B54" s="12" t="s">
        <v>66</v>
      </c>
      <c r="C54" s="35"/>
      <c r="D54" s="35">
        <v>6</v>
      </c>
      <c r="E54" s="35">
        <f t="shared" si="37"/>
        <v>5</v>
      </c>
      <c r="F54" s="41">
        <v>150</v>
      </c>
      <c r="G54" s="35">
        <f>N54+P54+R54+T54+V54+X54+Z54+AB54</f>
        <v>0</v>
      </c>
      <c r="H54" s="35">
        <f t="shared" si="36"/>
        <v>0</v>
      </c>
      <c r="I54" s="35">
        <v>0</v>
      </c>
      <c r="J54" s="35">
        <v>0</v>
      </c>
      <c r="K54" s="35">
        <v>0</v>
      </c>
      <c r="L54" s="35">
        <f t="shared" si="45"/>
        <v>150</v>
      </c>
      <c r="M54" s="38"/>
      <c r="N54" s="35">
        <f t="shared" si="38"/>
        <v>0</v>
      </c>
      <c r="O54" s="38"/>
      <c r="P54" s="35">
        <f t="shared" si="39"/>
        <v>0</v>
      </c>
      <c r="Q54" s="38"/>
      <c r="R54" s="35">
        <f t="shared" si="40"/>
        <v>0</v>
      </c>
      <c r="S54" s="38"/>
      <c r="T54" s="35">
        <f t="shared" si="41"/>
        <v>0</v>
      </c>
      <c r="U54" s="38"/>
      <c r="V54" s="35">
        <f>U54*$U$7</f>
        <v>0</v>
      </c>
      <c r="W54" s="38"/>
      <c r="X54" s="34">
        <f t="shared" si="42"/>
        <v>0</v>
      </c>
      <c r="Y54" s="38"/>
      <c r="Z54" s="35">
        <f t="shared" si="43"/>
        <v>0</v>
      </c>
      <c r="AA54" s="38"/>
      <c r="AB54" s="54">
        <f t="shared" si="44"/>
        <v>0</v>
      </c>
      <c r="AC54" s="46"/>
    </row>
    <row r="55" spans="1:106" s="4" customFormat="1" ht="18.75" x14ac:dyDescent="0.3">
      <c r="A55" s="250" t="s">
        <v>41</v>
      </c>
      <c r="B55" s="251"/>
      <c r="C55" s="44"/>
      <c r="D55" s="44"/>
      <c r="E55" s="45">
        <f t="shared" ref="E55:AB55" si="46">SUM(E47:E54)</f>
        <v>30</v>
      </c>
      <c r="F55" s="45">
        <f t="shared" si="46"/>
        <v>900</v>
      </c>
      <c r="G55" s="45">
        <f t="shared" si="46"/>
        <v>462</v>
      </c>
      <c r="H55" s="45">
        <f t="shared" si="46"/>
        <v>324</v>
      </c>
      <c r="I55" s="45">
        <f t="shared" si="46"/>
        <v>92</v>
      </c>
      <c r="J55" s="45">
        <f t="shared" si="46"/>
        <v>44</v>
      </c>
      <c r="K55" s="45">
        <f t="shared" si="46"/>
        <v>0</v>
      </c>
      <c r="L55" s="45">
        <f t="shared" si="46"/>
        <v>438</v>
      </c>
      <c r="M55" s="45">
        <f t="shared" si="46"/>
        <v>0</v>
      </c>
      <c r="N55" s="45">
        <f t="shared" si="46"/>
        <v>0</v>
      </c>
      <c r="O55" s="45">
        <f t="shared" si="46"/>
        <v>0</v>
      </c>
      <c r="P55" s="45">
        <f t="shared" si="46"/>
        <v>0</v>
      </c>
      <c r="Q55" s="45">
        <f t="shared" si="46"/>
        <v>0</v>
      </c>
      <c r="R55" s="45">
        <f t="shared" si="46"/>
        <v>0</v>
      </c>
      <c r="S55" s="45">
        <f t="shared" si="46"/>
        <v>0</v>
      </c>
      <c r="T55" s="45">
        <f t="shared" si="46"/>
        <v>0</v>
      </c>
      <c r="U55" s="45">
        <f t="shared" si="46"/>
        <v>15</v>
      </c>
      <c r="V55" s="45">
        <f t="shared" si="46"/>
        <v>222</v>
      </c>
      <c r="W55" s="45">
        <f t="shared" si="46"/>
        <v>12</v>
      </c>
      <c r="X55" s="45">
        <f t="shared" si="46"/>
        <v>180</v>
      </c>
      <c r="Y55" s="45">
        <f t="shared" si="46"/>
        <v>0</v>
      </c>
      <c r="Z55" s="45">
        <f t="shared" si="46"/>
        <v>0</v>
      </c>
      <c r="AA55" s="45">
        <f t="shared" si="46"/>
        <v>0</v>
      </c>
      <c r="AB55" s="56">
        <f t="shared" si="46"/>
        <v>0</v>
      </c>
      <c r="AC55" s="46"/>
    </row>
    <row r="56" spans="1:106" s="7" customFormat="1" ht="26.25" customHeight="1" x14ac:dyDescent="0.3">
      <c r="A56" s="51" t="s">
        <v>32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57"/>
      <c r="AC56" s="4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</row>
    <row r="57" spans="1:106" s="4" customFormat="1" ht="18.75" x14ac:dyDescent="0.3">
      <c r="A57" s="62" t="s">
        <v>116</v>
      </c>
      <c r="B57" s="12" t="s">
        <v>76</v>
      </c>
      <c r="C57" s="35"/>
      <c r="D57" s="35">
        <v>5</v>
      </c>
      <c r="E57" s="35">
        <f>F57/30</f>
        <v>15</v>
      </c>
      <c r="F57" s="35">
        <v>450</v>
      </c>
      <c r="G57" s="35">
        <v>180</v>
      </c>
      <c r="H57" s="35">
        <v>0</v>
      </c>
      <c r="I57" s="35">
        <v>0</v>
      </c>
      <c r="J57" s="35">
        <v>0</v>
      </c>
      <c r="K57" s="35">
        <v>0</v>
      </c>
      <c r="L57" s="35">
        <f>F57-G57</f>
        <v>270</v>
      </c>
      <c r="M57" s="33"/>
      <c r="N57" s="35">
        <f>M57*$M$7</f>
        <v>0</v>
      </c>
      <c r="O57" s="35"/>
      <c r="P57" s="35">
        <f>O57*$O$7</f>
        <v>0</v>
      </c>
      <c r="Q57" s="35"/>
      <c r="R57" s="35">
        <f>Q57*$Q$7</f>
        <v>0</v>
      </c>
      <c r="S57" s="35"/>
      <c r="T57" s="35">
        <f>S57*$S$7</f>
        <v>0</v>
      </c>
      <c r="U57" s="35">
        <v>12</v>
      </c>
      <c r="V57" s="35">
        <f>U57*$U$7</f>
        <v>180</v>
      </c>
      <c r="W57" s="35"/>
      <c r="X57" s="35">
        <f>W57*$W$7</f>
        <v>0</v>
      </c>
      <c r="Y57" s="35"/>
      <c r="Z57" s="35">
        <f>Y57*$Y$7</f>
        <v>0</v>
      </c>
      <c r="AA57" s="35"/>
      <c r="AB57" s="54">
        <f>AA57*$AA$7</f>
        <v>0</v>
      </c>
      <c r="AC57" s="46"/>
    </row>
    <row r="58" spans="1:106" s="4" customFormat="1" ht="18.75" x14ac:dyDescent="0.3">
      <c r="A58" s="62" t="s">
        <v>117</v>
      </c>
      <c r="B58" s="12" t="s">
        <v>76</v>
      </c>
      <c r="C58" s="35"/>
      <c r="D58" s="35">
        <v>6</v>
      </c>
      <c r="E58" s="35">
        <f>F58/30</f>
        <v>15</v>
      </c>
      <c r="F58" s="35">
        <v>450</v>
      </c>
      <c r="G58" s="35">
        <v>180</v>
      </c>
      <c r="H58" s="35">
        <v>0</v>
      </c>
      <c r="I58" s="35">
        <v>0</v>
      </c>
      <c r="J58" s="35">
        <v>0</v>
      </c>
      <c r="K58" s="35">
        <v>0</v>
      </c>
      <c r="L58" s="35">
        <f>F58-G58</f>
        <v>270</v>
      </c>
      <c r="M58" s="33"/>
      <c r="N58" s="35">
        <f>M58*$M$7</f>
        <v>0</v>
      </c>
      <c r="O58" s="35"/>
      <c r="P58" s="35">
        <f>O58*$O$7</f>
        <v>0</v>
      </c>
      <c r="Q58" s="35"/>
      <c r="R58" s="35">
        <f>Q58*$Q$7</f>
        <v>0</v>
      </c>
      <c r="S58" s="35"/>
      <c r="T58" s="35">
        <f>S58*$S$7</f>
        <v>0</v>
      </c>
      <c r="U58" s="35"/>
      <c r="V58" s="35">
        <f>U58*$U$7</f>
        <v>0</v>
      </c>
      <c r="W58" s="35">
        <v>10</v>
      </c>
      <c r="X58" s="35">
        <f>W58*$W$7</f>
        <v>180</v>
      </c>
      <c r="Y58" s="35"/>
      <c r="Z58" s="35">
        <f>Y58*$Y$7</f>
        <v>0</v>
      </c>
      <c r="AA58" s="35"/>
      <c r="AB58" s="54">
        <f>AA58*$AA$7</f>
        <v>0</v>
      </c>
      <c r="AC58" s="46"/>
    </row>
    <row r="59" spans="1:106" s="7" customFormat="1" ht="39" customHeight="1" x14ac:dyDescent="0.3">
      <c r="A59" s="252" t="s">
        <v>42</v>
      </c>
      <c r="B59" s="253"/>
      <c r="C59" s="44"/>
      <c r="D59" s="44"/>
      <c r="E59" s="45">
        <f t="shared" ref="E59:AB59" si="47">SUM(E57:E58)</f>
        <v>30</v>
      </c>
      <c r="F59" s="45">
        <f t="shared" si="47"/>
        <v>900</v>
      </c>
      <c r="G59" s="45">
        <f t="shared" si="47"/>
        <v>360</v>
      </c>
      <c r="H59" s="45">
        <f t="shared" si="47"/>
        <v>0</v>
      </c>
      <c r="I59" s="45">
        <f t="shared" si="47"/>
        <v>0</v>
      </c>
      <c r="J59" s="45">
        <f t="shared" si="47"/>
        <v>0</v>
      </c>
      <c r="K59" s="45">
        <f t="shared" si="47"/>
        <v>0</v>
      </c>
      <c r="L59" s="45">
        <f t="shared" si="47"/>
        <v>540</v>
      </c>
      <c r="M59" s="45">
        <f t="shared" si="47"/>
        <v>0</v>
      </c>
      <c r="N59" s="45">
        <f t="shared" si="47"/>
        <v>0</v>
      </c>
      <c r="O59" s="45">
        <f t="shared" si="47"/>
        <v>0</v>
      </c>
      <c r="P59" s="45">
        <f t="shared" si="47"/>
        <v>0</v>
      </c>
      <c r="Q59" s="45">
        <f t="shared" si="47"/>
        <v>0</v>
      </c>
      <c r="R59" s="45">
        <f t="shared" si="47"/>
        <v>0</v>
      </c>
      <c r="S59" s="45">
        <f t="shared" si="47"/>
        <v>0</v>
      </c>
      <c r="T59" s="45">
        <f t="shared" si="47"/>
        <v>0</v>
      </c>
      <c r="U59" s="45">
        <f t="shared" si="47"/>
        <v>12</v>
      </c>
      <c r="V59" s="45">
        <f t="shared" si="47"/>
        <v>180</v>
      </c>
      <c r="W59" s="45">
        <f t="shared" si="47"/>
        <v>10</v>
      </c>
      <c r="X59" s="45">
        <f t="shared" si="47"/>
        <v>180</v>
      </c>
      <c r="Y59" s="45">
        <f t="shared" si="47"/>
        <v>0</v>
      </c>
      <c r="Z59" s="45">
        <f t="shared" si="47"/>
        <v>0</v>
      </c>
      <c r="AA59" s="45">
        <f t="shared" si="47"/>
        <v>0</v>
      </c>
      <c r="AB59" s="45">
        <f t="shared" si="47"/>
        <v>0</v>
      </c>
      <c r="AC59" s="4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</row>
    <row r="60" spans="1:106" ht="19.5" thickBot="1" x14ac:dyDescent="0.35">
      <c r="A60" s="254" t="s">
        <v>43</v>
      </c>
      <c r="B60" s="255"/>
      <c r="C60" s="58"/>
      <c r="D60" s="58"/>
      <c r="E60" s="59">
        <f t="shared" ref="E60:AB60" si="48">E55+E59</f>
        <v>60</v>
      </c>
      <c r="F60" s="59">
        <f t="shared" si="48"/>
        <v>1800</v>
      </c>
      <c r="G60" s="59">
        <f t="shared" si="48"/>
        <v>822</v>
      </c>
      <c r="H60" s="59">
        <f t="shared" si="48"/>
        <v>324</v>
      </c>
      <c r="I60" s="59">
        <f t="shared" si="48"/>
        <v>92</v>
      </c>
      <c r="J60" s="59">
        <f t="shared" si="48"/>
        <v>44</v>
      </c>
      <c r="K60" s="59">
        <f t="shared" si="48"/>
        <v>0</v>
      </c>
      <c r="L60" s="59">
        <f t="shared" si="48"/>
        <v>978</v>
      </c>
      <c r="M60" s="59">
        <f t="shared" si="48"/>
        <v>0</v>
      </c>
      <c r="N60" s="59">
        <f t="shared" si="48"/>
        <v>0</v>
      </c>
      <c r="O60" s="59">
        <f t="shared" si="48"/>
        <v>0</v>
      </c>
      <c r="P60" s="59">
        <f t="shared" si="48"/>
        <v>0</v>
      </c>
      <c r="Q60" s="59">
        <f t="shared" si="48"/>
        <v>0</v>
      </c>
      <c r="R60" s="59">
        <f t="shared" si="48"/>
        <v>0</v>
      </c>
      <c r="S60" s="59">
        <f t="shared" si="48"/>
        <v>0</v>
      </c>
      <c r="T60" s="59">
        <f t="shared" si="48"/>
        <v>0</v>
      </c>
      <c r="U60" s="59">
        <f t="shared" si="48"/>
        <v>27</v>
      </c>
      <c r="V60" s="59">
        <f t="shared" si="48"/>
        <v>402</v>
      </c>
      <c r="W60" s="59">
        <f t="shared" si="48"/>
        <v>22</v>
      </c>
      <c r="X60" s="59">
        <f t="shared" si="48"/>
        <v>360</v>
      </c>
      <c r="Y60" s="59">
        <f t="shared" si="48"/>
        <v>0</v>
      </c>
      <c r="Z60" s="59">
        <f t="shared" si="48"/>
        <v>0</v>
      </c>
      <c r="AA60" s="59">
        <f t="shared" si="48"/>
        <v>0</v>
      </c>
      <c r="AB60" s="60">
        <f t="shared" si="48"/>
        <v>0</v>
      </c>
      <c r="AC60" s="46"/>
    </row>
    <row r="61" spans="1:106" ht="18.75" x14ac:dyDescent="0.3">
      <c r="A61" s="247" t="s">
        <v>20</v>
      </c>
      <c r="B61" s="248"/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48"/>
      <c r="Z61" s="248"/>
      <c r="AA61" s="248"/>
      <c r="AB61" s="249"/>
      <c r="AC61" s="46"/>
    </row>
    <row r="62" spans="1:106" s="3" customFormat="1" ht="26.25" customHeight="1" x14ac:dyDescent="0.3">
      <c r="A62" s="51" t="s">
        <v>31</v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8"/>
      <c r="N62" s="7"/>
      <c r="O62" s="8"/>
      <c r="P62" s="7"/>
      <c r="Q62" s="8"/>
      <c r="R62" s="7"/>
      <c r="S62" s="8"/>
      <c r="T62" s="7"/>
      <c r="U62" s="8"/>
      <c r="V62" s="7"/>
      <c r="W62" s="8"/>
      <c r="X62" s="7"/>
      <c r="Y62" s="7"/>
      <c r="Z62" s="7"/>
      <c r="AA62" s="7"/>
      <c r="AB62" s="52"/>
      <c r="AC62" s="4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</row>
    <row r="63" spans="1:106" s="70" customFormat="1" ht="37.5" x14ac:dyDescent="0.3">
      <c r="A63" s="61" t="s">
        <v>86</v>
      </c>
      <c r="B63" s="66" t="s">
        <v>55</v>
      </c>
      <c r="C63" s="34">
        <v>7</v>
      </c>
      <c r="D63" s="34"/>
      <c r="E63" s="34">
        <f>F63/30</f>
        <v>3</v>
      </c>
      <c r="F63" s="34">
        <v>90</v>
      </c>
      <c r="G63" s="34">
        <f>N63+P63+R63+T63+V63+X63+Z63+AB63</f>
        <v>60</v>
      </c>
      <c r="H63" s="35">
        <f t="shared" ref="H63:H75" si="49">G63-K63-I63-J63</f>
        <v>0</v>
      </c>
      <c r="I63" s="34">
        <v>60</v>
      </c>
      <c r="J63" s="34">
        <v>0</v>
      </c>
      <c r="K63" s="34">
        <v>0</v>
      </c>
      <c r="L63" s="34">
        <f>F63-G63</f>
        <v>30</v>
      </c>
      <c r="M63" s="40"/>
      <c r="N63" s="34">
        <f>M63*$M$7</f>
        <v>0</v>
      </c>
      <c r="O63" s="34"/>
      <c r="P63" s="34">
        <f>O63*$O$7</f>
        <v>0</v>
      </c>
      <c r="Q63" s="34"/>
      <c r="R63" s="34">
        <f>Q63*$Q$7</f>
        <v>0</v>
      </c>
      <c r="S63" s="34"/>
      <c r="T63" s="34">
        <f>S63*$S$7</f>
        <v>0</v>
      </c>
      <c r="U63" s="34"/>
      <c r="V63" s="34">
        <f>U63*$U$7</f>
        <v>0</v>
      </c>
      <c r="W63" s="34"/>
      <c r="X63" s="34">
        <f>W63*$W$7</f>
        <v>0</v>
      </c>
      <c r="Y63" s="34">
        <v>4</v>
      </c>
      <c r="Z63" s="34">
        <f>Y63*$Y$7</f>
        <v>60</v>
      </c>
      <c r="AA63" s="34"/>
      <c r="AB63" s="55">
        <f>AA63*$AA$7</f>
        <v>0</v>
      </c>
      <c r="AC63" s="69"/>
    </row>
    <row r="64" spans="1:106" s="17" customFormat="1" ht="37.5" x14ac:dyDescent="0.3">
      <c r="A64" s="53" t="s">
        <v>118</v>
      </c>
      <c r="B64" s="256" t="s">
        <v>226</v>
      </c>
      <c r="C64" s="35">
        <v>8</v>
      </c>
      <c r="D64" s="35"/>
      <c r="E64" s="35">
        <f t="shared" ref="E64:E71" si="50">F64/30</f>
        <v>3</v>
      </c>
      <c r="F64" s="35">
        <v>90</v>
      </c>
      <c r="G64" s="35">
        <v>60</v>
      </c>
      <c r="H64" s="35">
        <f t="shared" si="49"/>
        <v>48</v>
      </c>
      <c r="I64" s="35">
        <v>12</v>
      </c>
      <c r="J64" s="35">
        <v>0</v>
      </c>
      <c r="K64" s="35">
        <v>0</v>
      </c>
      <c r="L64" s="35">
        <f t="shared" ref="L64:L71" si="51">F64-G64</f>
        <v>30</v>
      </c>
      <c r="M64" s="33"/>
      <c r="N64" s="35">
        <f t="shared" ref="N64:N71" si="52">M64*$M$7</f>
        <v>0</v>
      </c>
      <c r="O64" s="35"/>
      <c r="P64" s="35">
        <f t="shared" ref="P64:P71" si="53">O64*$O$7</f>
        <v>0</v>
      </c>
      <c r="Q64" s="35"/>
      <c r="R64" s="35">
        <f t="shared" ref="R64:R71" si="54">Q64*$Q$7</f>
        <v>0</v>
      </c>
      <c r="S64" s="35"/>
      <c r="T64" s="35">
        <f t="shared" ref="T64:T71" si="55">S64*$S$7</f>
        <v>0</v>
      </c>
      <c r="U64" s="35"/>
      <c r="V64" s="35">
        <f t="shared" ref="V64:V71" si="56">U64*$U$7</f>
        <v>0</v>
      </c>
      <c r="W64" s="35"/>
      <c r="X64" s="35">
        <f t="shared" ref="X64:X71" si="57">W64*$W$7</f>
        <v>0</v>
      </c>
      <c r="Y64" s="35"/>
      <c r="Z64" s="35">
        <f t="shared" ref="Z64:Z75" si="58">Y64*$Y$7</f>
        <v>0</v>
      </c>
      <c r="AA64" s="35">
        <v>4</v>
      </c>
      <c r="AB64" s="54">
        <v>60</v>
      </c>
      <c r="AC64" s="47"/>
    </row>
    <row r="65" spans="1:106" s="17" customFormat="1" ht="18.75" x14ac:dyDescent="0.3">
      <c r="A65" s="53" t="s">
        <v>119</v>
      </c>
      <c r="B65" s="256" t="s">
        <v>69</v>
      </c>
      <c r="C65" s="35"/>
      <c r="D65" s="35">
        <v>8</v>
      </c>
      <c r="E65" s="35">
        <f t="shared" si="50"/>
        <v>3</v>
      </c>
      <c r="F65" s="35">
        <v>90</v>
      </c>
      <c r="G65" s="35">
        <v>60</v>
      </c>
      <c r="H65" s="35">
        <v>44</v>
      </c>
      <c r="I65" s="35">
        <v>6</v>
      </c>
      <c r="J65" s="35">
        <v>10</v>
      </c>
      <c r="K65" s="35">
        <v>0</v>
      </c>
      <c r="L65" s="35">
        <f t="shared" si="51"/>
        <v>30</v>
      </c>
      <c r="M65" s="33"/>
      <c r="N65" s="35">
        <f t="shared" si="52"/>
        <v>0</v>
      </c>
      <c r="O65" s="35"/>
      <c r="P65" s="35">
        <f t="shared" si="53"/>
        <v>0</v>
      </c>
      <c r="Q65" s="35"/>
      <c r="R65" s="35">
        <f t="shared" si="54"/>
        <v>0</v>
      </c>
      <c r="S65" s="35"/>
      <c r="T65" s="35">
        <f t="shared" si="55"/>
        <v>0</v>
      </c>
      <c r="U65" s="35"/>
      <c r="V65" s="35">
        <f t="shared" si="56"/>
        <v>0</v>
      </c>
      <c r="W65" s="35"/>
      <c r="X65" s="35">
        <f t="shared" si="57"/>
        <v>0</v>
      </c>
      <c r="Y65" s="35"/>
      <c r="Z65" s="35">
        <f t="shared" si="58"/>
        <v>0</v>
      </c>
      <c r="AA65" s="35">
        <v>4</v>
      </c>
      <c r="AB65" s="54">
        <v>60</v>
      </c>
      <c r="AC65" s="47"/>
    </row>
    <row r="66" spans="1:106" s="17" customFormat="1" ht="18.75" x14ac:dyDescent="0.3">
      <c r="A66" s="53" t="s">
        <v>120</v>
      </c>
      <c r="B66" s="256" t="s">
        <v>227</v>
      </c>
      <c r="C66" s="35"/>
      <c r="D66" s="35">
        <v>8</v>
      </c>
      <c r="E66" s="35">
        <f t="shared" si="50"/>
        <v>3</v>
      </c>
      <c r="F66" s="35">
        <v>90</v>
      </c>
      <c r="G66" s="35">
        <v>60</v>
      </c>
      <c r="H66" s="35">
        <v>46</v>
      </c>
      <c r="I66" s="35">
        <v>4</v>
      </c>
      <c r="J66" s="35">
        <v>10</v>
      </c>
      <c r="K66" s="35">
        <v>0</v>
      </c>
      <c r="L66" s="35">
        <f t="shared" si="51"/>
        <v>30</v>
      </c>
      <c r="M66" s="33"/>
      <c r="N66" s="35">
        <f t="shared" si="52"/>
        <v>0</v>
      </c>
      <c r="O66" s="35"/>
      <c r="P66" s="35">
        <f t="shared" si="53"/>
        <v>0</v>
      </c>
      <c r="Q66" s="35"/>
      <c r="R66" s="35">
        <f t="shared" si="54"/>
        <v>0</v>
      </c>
      <c r="S66" s="35"/>
      <c r="T66" s="35">
        <f t="shared" si="55"/>
        <v>0</v>
      </c>
      <c r="U66" s="35"/>
      <c r="V66" s="35">
        <f t="shared" si="56"/>
        <v>0</v>
      </c>
      <c r="W66" s="35"/>
      <c r="X66" s="35">
        <f t="shared" si="57"/>
        <v>0</v>
      </c>
      <c r="Y66" s="35"/>
      <c r="Z66" s="35">
        <f t="shared" si="58"/>
        <v>0</v>
      </c>
      <c r="AA66" s="35">
        <v>4</v>
      </c>
      <c r="AB66" s="54">
        <v>60</v>
      </c>
      <c r="AC66" s="47"/>
    </row>
    <row r="67" spans="1:106" s="17" customFormat="1" ht="18.75" x14ac:dyDescent="0.3">
      <c r="A67" s="53" t="s">
        <v>112</v>
      </c>
      <c r="B67" s="256" t="s">
        <v>70</v>
      </c>
      <c r="C67" s="35"/>
      <c r="D67" s="35">
        <v>8</v>
      </c>
      <c r="E67" s="35">
        <f t="shared" si="50"/>
        <v>3</v>
      </c>
      <c r="F67" s="35">
        <v>90</v>
      </c>
      <c r="G67" s="35">
        <v>60</v>
      </c>
      <c r="H67" s="35">
        <v>46</v>
      </c>
      <c r="I67" s="35">
        <v>6</v>
      </c>
      <c r="J67" s="35">
        <v>8</v>
      </c>
      <c r="K67" s="35">
        <v>0</v>
      </c>
      <c r="L67" s="35">
        <f t="shared" si="51"/>
        <v>30</v>
      </c>
      <c r="M67" s="33"/>
      <c r="N67" s="35">
        <f t="shared" si="52"/>
        <v>0</v>
      </c>
      <c r="O67" s="35"/>
      <c r="P67" s="35">
        <f t="shared" si="53"/>
        <v>0</v>
      </c>
      <c r="Q67" s="35"/>
      <c r="R67" s="35">
        <f t="shared" si="54"/>
        <v>0</v>
      </c>
      <c r="S67" s="35"/>
      <c r="T67" s="35">
        <f t="shared" si="55"/>
        <v>0</v>
      </c>
      <c r="U67" s="35"/>
      <c r="V67" s="35">
        <f t="shared" si="56"/>
        <v>0</v>
      </c>
      <c r="W67" s="35"/>
      <c r="X67" s="35">
        <f t="shared" si="57"/>
        <v>0</v>
      </c>
      <c r="Y67" s="35"/>
      <c r="Z67" s="35">
        <f t="shared" si="58"/>
        <v>0</v>
      </c>
      <c r="AA67" s="35">
        <v>4</v>
      </c>
      <c r="AB67" s="54">
        <v>60</v>
      </c>
      <c r="AC67" s="47"/>
    </row>
    <row r="68" spans="1:106" s="17" customFormat="1" ht="37.5" x14ac:dyDescent="0.3">
      <c r="A68" s="53" t="s">
        <v>121</v>
      </c>
      <c r="B68" s="256" t="s">
        <v>228</v>
      </c>
      <c r="C68" s="35"/>
      <c r="D68" s="35">
        <v>7</v>
      </c>
      <c r="E68" s="35">
        <f t="shared" si="50"/>
        <v>3</v>
      </c>
      <c r="F68" s="35">
        <v>90</v>
      </c>
      <c r="G68" s="35">
        <v>60</v>
      </c>
      <c r="H68" s="35">
        <f t="shared" si="49"/>
        <v>18</v>
      </c>
      <c r="I68" s="35">
        <v>42</v>
      </c>
      <c r="J68" s="35">
        <v>0</v>
      </c>
      <c r="K68" s="35">
        <v>0</v>
      </c>
      <c r="L68" s="35">
        <f t="shared" si="51"/>
        <v>30</v>
      </c>
      <c r="M68" s="33"/>
      <c r="N68" s="35">
        <f t="shared" si="52"/>
        <v>0</v>
      </c>
      <c r="O68" s="35"/>
      <c r="P68" s="35">
        <f t="shared" si="53"/>
        <v>0</v>
      </c>
      <c r="Q68" s="35"/>
      <c r="R68" s="35">
        <f t="shared" si="54"/>
        <v>0</v>
      </c>
      <c r="S68" s="35"/>
      <c r="T68" s="35">
        <f t="shared" si="55"/>
        <v>0</v>
      </c>
      <c r="U68" s="35"/>
      <c r="V68" s="35">
        <f t="shared" si="56"/>
        <v>0</v>
      </c>
      <c r="W68" s="35"/>
      <c r="X68" s="35">
        <f t="shared" si="57"/>
        <v>0</v>
      </c>
      <c r="Y68" s="35">
        <v>4</v>
      </c>
      <c r="Z68" s="35">
        <f t="shared" si="58"/>
        <v>60</v>
      </c>
      <c r="AA68" s="35"/>
      <c r="AB68" s="54">
        <f t="shared" ref="AB68:AB75" si="59">AA68*$AA$7</f>
        <v>0</v>
      </c>
      <c r="AC68" s="47"/>
    </row>
    <row r="69" spans="1:106" s="3" customFormat="1" ht="18.75" x14ac:dyDescent="0.3">
      <c r="A69" s="53" t="s">
        <v>122</v>
      </c>
      <c r="B69" s="12" t="s">
        <v>72</v>
      </c>
      <c r="C69" s="34">
        <v>7</v>
      </c>
      <c r="D69" s="34"/>
      <c r="E69" s="34">
        <f t="shared" si="50"/>
        <v>3</v>
      </c>
      <c r="F69" s="35">
        <v>90</v>
      </c>
      <c r="G69" s="34">
        <v>60</v>
      </c>
      <c r="H69" s="35">
        <v>42</v>
      </c>
      <c r="I69" s="35">
        <v>12</v>
      </c>
      <c r="J69" s="35">
        <v>6</v>
      </c>
      <c r="K69" s="35">
        <v>0</v>
      </c>
      <c r="L69" s="34">
        <f t="shared" si="51"/>
        <v>30</v>
      </c>
      <c r="M69" s="33"/>
      <c r="N69" s="34">
        <f t="shared" si="52"/>
        <v>0</v>
      </c>
      <c r="O69" s="35"/>
      <c r="P69" s="34">
        <f t="shared" si="53"/>
        <v>0</v>
      </c>
      <c r="Q69" s="35"/>
      <c r="R69" s="34">
        <f t="shared" si="54"/>
        <v>0</v>
      </c>
      <c r="S69" s="35"/>
      <c r="T69" s="34">
        <f t="shared" si="55"/>
        <v>0</v>
      </c>
      <c r="U69" s="35"/>
      <c r="V69" s="34">
        <f t="shared" si="56"/>
        <v>0</v>
      </c>
      <c r="W69" s="35"/>
      <c r="X69" s="34">
        <f t="shared" si="57"/>
        <v>0</v>
      </c>
      <c r="Y69" s="34">
        <v>4</v>
      </c>
      <c r="Z69" s="34">
        <f t="shared" si="58"/>
        <v>60</v>
      </c>
      <c r="AA69" s="34"/>
      <c r="AB69" s="55">
        <v>0</v>
      </c>
      <c r="AC69" s="4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/>
      <c r="CO69" s="17"/>
      <c r="CP69" s="17"/>
      <c r="CQ69" s="17"/>
      <c r="CR69" s="17"/>
      <c r="CS69" s="17"/>
      <c r="CT69" s="17"/>
      <c r="CU69" s="17"/>
      <c r="CV69" s="17"/>
      <c r="CW69" s="17"/>
      <c r="CX69" s="17"/>
      <c r="CY69" s="17"/>
      <c r="CZ69" s="17"/>
      <c r="DA69" s="17"/>
      <c r="DB69" s="17"/>
    </row>
    <row r="70" spans="1:106" s="3" customFormat="1" ht="37.5" x14ac:dyDescent="0.3">
      <c r="A70" s="53" t="s">
        <v>123</v>
      </c>
      <c r="B70" s="12" t="s">
        <v>73</v>
      </c>
      <c r="C70" s="34">
        <v>8</v>
      </c>
      <c r="D70" s="34"/>
      <c r="E70" s="34">
        <f t="shared" si="50"/>
        <v>3</v>
      </c>
      <c r="F70" s="35">
        <v>90</v>
      </c>
      <c r="G70" s="34">
        <v>60</v>
      </c>
      <c r="H70" s="35">
        <v>44</v>
      </c>
      <c r="I70" s="35">
        <v>4</v>
      </c>
      <c r="J70" s="35">
        <v>12</v>
      </c>
      <c r="K70" s="35">
        <v>0</v>
      </c>
      <c r="L70" s="34">
        <f t="shared" si="51"/>
        <v>30</v>
      </c>
      <c r="M70" s="33"/>
      <c r="N70" s="34">
        <f t="shared" si="52"/>
        <v>0</v>
      </c>
      <c r="O70" s="35"/>
      <c r="P70" s="34">
        <f t="shared" si="53"/>
        <v>0</v>
      </c>
      <c r="Q70" s="35"/>
      <c r="R70" s="34">
        <f t="shared" si="54"/>
        <v>0</v>
      </c>
      <c r="S70" s="35"/>
      <c r="T70" s="34">
        <f t="shared" si="55"/>
        <v>0</v>
      </c>
      <c r="U70" s="35"/>
      <c r="V70" s="34">
        <f t="shared" si="56"/>
        <v>0</v>
      </c>
      <c r="W70" s="35"/>
      <c r="X70" s="34">
        <f t="shared" si="57"/>
        <v>0</v>
      </c>
      <c r="Y70" s="34"/>
      <c r="Z70" s="34">
        <f t="shared" si="58"/>
        <v>0</v>
      </c>
      <c r="AA70" s="34">
        <v>4</v>
      </c>
      <c r="AB70" s="55">
        <v>60</v>
      </c>
      <c r="AC70" s="4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</row>
    <row r="71" spans="1:106" s="3" customFormat="1" ht="18.75" x14ac:dyDescent="0.3">
      <c r="A71" s="53" t="s">
        <v>124</v>
      </c>
      <c r="B71" s="10" t="s">
        <v>74</v>
      </c>
      <c r="C71" s="34"/>
      <c r="D71" s="34">
        <v>8</v>
      </c>
      <c r="E71" s="34">
        <f t="shared" si="50"/>
        <v>9</v>
      </c>
      <c r="F71" s="35">
        <v>270</v>
      </c>
      <c r="G71" s="34">
        <f>N71+P71+R71+T71+V71+X71+Z71+AB71</f>
        <v>0</v>
      </c>
      <c r="H71" s="35">
        <f t="shared" si="49"/>
        <v>0</v>
      </c>
      <c r="I71" s="35">
        <v>0</v>
      </c>
      <c r="J71" s="35">
        <v>0</v>
      </c>
      <c r="K71" s="35">
        <v>0</v>
      </c>
      <c r="L71" s="34">
        <f t="shared" si="51"/>
        <v>270</v>
      </c>
      <c r="M71" s="33"/>
      <c r="N71" s="34">
        <f t="shared" si="52"/>
        <v>0</v>
      </c>
      <c r="O71" s="35"/>
      <c r="P71" s="34">
        <f t="shared" si="53"/>
        <v>0</v>
      </c>
      <c r="Q71" s="35"/>
      <c r="R71" s="34">
        <f t="shared" si="54"/>
        <v>0</v>
      </c>
      <c r="S71" s="35"/>
      <c r="T71" s="34">
        <f t="shared" si="55"/>
        <v>0</v>
      </c>
      <c r="U71" s="35"/>
      <c r="V71" s="34">
        <f t="shared" si="56"/>
        <v>0</v>
      </c>
      <c r="W71" s="35"/>
      <c r="X71" s="34">
        <f t="shared" si="57"/>
        <v>0</v>
      </c>
      <c r="Y71" s="34"/>
      <c r="Z71" s="34">
        <f t="shared" si="58"/>
        <v>0</v>
      </c>
      <c r="AA71" s="34"/>
      <c r="AB71" s="55">
        <f t="shared" si="59"/>
        <v>0</v>
      </c>
      <c r="AC71" s="4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</row>
    <row r="72" spans="1:106" s="3" customFormat="1" ht="36" customHeight="1" x14ac:dyDescent="0.3">
      <c r="A72" s="53" t="s">
        <v>125</v>
      </c>
      <c r="B72" s="12" t="s">
        <v>75</v>
      </c>
      <c r="C72" s="34"/>
      <c r="D72" s="34">
        <v>7</v>
      </c>
      <c r="E72" s="34">
        <f>F72/30</f>
        <v>5</v>
      </c>
      <c r="F72" s="35">
        <v>150</v>
      </c>
      <c r="G72" s="34">
        <f>N72+P72+R72+T72+V72+X72+Z72+AB72</f>
        <v>0</v>
      </c>
      <c r="H72" s="35">
        <f t="shared" si="49"/>
        <v>0</v>
      </c>
      <c r="I72" s="35">
        <v>0</v>
      </c>
      <c r="J72" s="35">
        <v>0</v>
      </c>
      <c r="K72" s="35">
        <v>0</v>
      </c>
      <c r="L72" s="34">
        <f>F72-G72</f>
        <v>150</v>
      </c>
      <c r="M72" s="33"/>
      <c r="N72" s="34">
        <f>M72*$M$7</f>
        <v>0</v>
      </c>
      <c r="O72" s="35"/>
      <c r="P72" s="34">
        <f>O72*$O$7</f>
        <v>0</v>
      </c>
      <c r="Q72" s="35"/>
      <c r="R72" s="34">
        <f>Q72*$Q$7</f>
        <v>0</v>
      </c>
      <c r="S72" s="35"/>
      <c r="T72" s="34">
        <f>S72*$S$7</f>
        <v>0</v>
      </c>
      <c r="U72" s="35"/>
      <c r="V72" s="34">
        <f>U72*$U$7</f>
        <v>0</v>
      </c>
      <c r="W72" s="35"/>
      <c r="X72" s="34">
        <f>W72*$W$7</f>
        <v>0</v>
      </c>
      <c r="Y72" s="34"/>
      <c r="Z72" s="34">
        <f t="shared" si="58"/>
        <v>0</v>
      </c>
      <c r="AA72" s="34"/>
      <c r="AB72" s="55">
        <f t="shared" si="59"/>
        <v>0</v>
      </c>
      <c r="AC72" s="4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</row>
    <row r="73" spans="1:106" ht="77.25" customHeight="1" x14ac:dyDescent="0.3">
      <c r="A73" s="61" t="s">
        <v>126</v>
      </c>
      <c r="B73" s="12" t="s">
        <v>79</v>
      </c>
      <c r="C73" s="34"/>
      <c r="D73" s="34">
        <v>8</v>
      </c>
      <c r="E73" s="34">
        <f>F73/30</f>
        <v>4</v>
      </c>
      <c r="F73" s="34">
        <v>120</v>
      </c>
      <c r="G73" s="34">
        <f>N73+P73+R73+T73+V73+X73+Z73+AB73</f>
        <v>0</v>
      </c>
      <c r="H73" s="35">
        <f t="shared" si="49"/>
        <v>0</v>
      </c>
      <c r="I73" s="35">
        <v>0</v>
      </c>
      <c r="J73" s="35">
        <v>0</v>
      </c>
      <c r="K73" s="34">
        <v>0</v>
      </c>
      <c r="L73" s="34">
        <f>F73-G73</f>
        <v>120</v>
      </c>
      <c r="M73" s="33"/>
      <c r="N73" s="34">
        <f>M73*$M$7</f>
        <v>0</v>
      </c>
      <c r="O73" s="35"/>
      <c r="P73" s="34">
        <f>O73*$O$7</f>
        <v>0</v>
      </c>
      <c r="Q73" s="35"/>
      <c r="R73" s="34">
        <f>Q73*$Q$7</f>
        <v>0</v>
      </c>
      <c r="S73" s="35"/>
      <c r="T73" s="34">
        <f>S73*$S$7</f>
        <v>0</v>
      </c>
      <c r="U73" s="35"/>
      <c r="V73" s="34">
        <f>U73*$U$7</f>
        <v>0</v>
      </c>
      <c r="W73" s="35"/>
      <c r="X73" s="34">
        <f>W73*$W$7</f>
        <v>0</v>
      </c>
      <c r="Y73" s="34"/>
      <c r="Z73" s="34">
        <f t="shared" si="58"/>
        <v>0</v>
      </c>
      <c r="AA73" s="34"/>
      <c r="AB73" s="55">
        <f t="shared" si="59"/>
        <v>0</v>
      </c>
      <c r="AC73" s="46"/>
    </row>
    <row r="74" spans="1:106" ht="37.5" x14ac:dyDescent="0.3">
      <c r="A74" s="61" t="s">
        <v>127</v>
      </c>
      <c r="B74" s="12" t="s">
        <v>77</v>
      </c>
      <c r="C74" s="34"/>
      <c r="D74" s="37">
        <v>8</v>
      </c>
      <c r="E74" s="34">
        <f>F74/30</f>
        <v>1.5</v>
      </c>
      <c r="F74" s="34">
        <v>45</v>
      </c>
      <c r="G74" s="34">
        <f>N74+P74+R74+T74+V74+X74+Z74+AB74</f>
        <v>0</v>
      </c>
      <c r="H74" s="35">
        <f t="shared" si="49"/>
        <v>0</v>
      </c>
      <c r="I74" s="35">
        <v>0</v>
      </c>
      <c r="J74" s="35">
        <v>0</v>
      </c>
      <c r="K74" s="34">
        <v>0</v>
      </c>
      <c r="L74" s="34">
        <f>F74-G74</f>
        <v>45</v>
      </c>
      <c r="M74" s="33"/>
      <c r="N74" s="34">
        <f>M74*$M$7</f>
        <v>0</v>
      </c>
      <c r="O74" s="35"/>
      <c r="P74" s="34">
        <f>O74*$O$7</f>
        <v>0</v>
      </c>
      <c r="Q74" s="35"/>
      <c r="R74" s="34">
        <f>Q74*$Q$7</f>
        <v>0</v>
      </c>
      <c r="S74" s="35"/>
      <c r="T74" s="34">
        <f>S74*$S$7</f>
        <v>0</v>
      </c>
      <c r="U74" s="35"/>
      <c r="V74" s="34">
        <f>U74*$U$7</f>
        <v>0</v>
      </c>
      <c r="W74" s="35"/>
      <c r="X74" s="34">
        <f>W74*$W$7</f>
        <v>0</v>
      </c>
      <c r="Y74" s="34"/>
      <c r="Z74" s="34">
        <f t="shared" si="58"/>
        <v>0</v>
      </c>
      <c r="AA74" s="34"/>
      <c r="AB74" s="55">
        <f t="shared" si="59"/>
        <v>0</v>
      </c>
      <c r="AC74" s="46"/>
    </row>
    <row r="75" spans="1:106" ht="18.75" x14ac:dyDescent="0.3">
      <c r="A75" s="61" t="s">
        <v>128</v>
      </c>
      <c r="B75" s="12" t="s">
        <v>78</v>
      </c>
      <c r="C75" s="37"/>
      <c r="D75" s="37">
        <v>8</v>
      </c>
      <c r="E75" s="34">
        <f>F75/30</f>
        <v>1.5</v>
      </c>
      <c r="F75" s="9">
        <v>45</v>
      </c>
      <c r="G75" s="34">
        <f>N75+P75+R75+T75+V75+X75+Z75+AB75</f>
        <v>0</v>
      </c>
      <c r="H75" s="35">
        <f t="shared" si="49"/>
        <v>0</v>
      </c>
      <c r="I75" s="34">
        <v>0</v>
      </c>
      <c r="J75" s="34">
        <v>0</v>
      </c>
      <c r="K75" s="34">
        <v>0</v>
      </c>
      <c r="L75" s="34">
        <f>F75-G75</f>
        <v>45</v>
      </c>
      <c r="M75" s="33"/>
      <c r="N75" s="34">
        <f>M75*$M$7</f>
        <v>0</v>
      </c>
      <c r="O75" s="35"/>
      <c r="P75" s="34">
        <f>O75*$O$7</f>
        <v>0</v>
      </c>
      <c r="Q75" s="35"/>
      <c r="R75" s="34">
        <f>Q75*$Q$7</f>
        <v>0</v>
      </c>
      <c r="S75" s="35"/>
      <c r="T75" s="34">
        <f>S75*$S$7</f>
        <v>0</v>
      </c>
      <c r="U75" s="35"/>
      <c r="V75" s="34">
        <f>U75*$U$7</f>
        <v>0</v>
      </c>
      <c r="W75" s="35"/>
      <c r="X75" s="34">
        <f>W75*$W$7</f>
        <v>0</v>
      </c>
      <c r="Y75" s="34"/>
      <c r="Z75" s="34">
        <f t="shared" si="58"/>
        <v>0</v>
      </c>
      <c r="AA75" s="34"/>
      <c r="AB75" s="55">
        <f t="shared" si="59"/>
        <v>0</v>
      </c>
      <c r="AC75" s="46"/>
    </row>
    <row r="76" spans="1:106" s="4" customFormat="1" ht="18.75" x14ac:dyDescent="0.3">
      <c r="A76" s="250" t="s">
        <v>41</v>
      </c>
      <c r="B76" s="251"/>
      <c r="C76" s="44"/>
      <c r="D76" s="44"/>
      <c r="E76" s="45">
        <f t="shared" ref="E76:AB76" si="60">SUM(E63:E75)</f>
        <v>45</v>
      </c>
      <c r="F76" s="45">
        <f t="shared" si="60"/>
        <v>1350</v>
      </c>
      <c r="G76" s="45">
        <f t="shared" si="60"/>
        <v>480</v>
      </c>
      <c r="H76" s="45">
        <f t="shared" si="60"/>
        <v>288</v>
      </c>
      <c r="I76" s="45">
        <f t="shared" si="60"/>
        <v>146</v>
      </c>
      <c r="J76" s="45">
        <f t="shared" si="60"/>
        <v>46</v>
      </c>
      <c r="K76" s="45">
        <f t="shared" si="60"/>
        <v>0</v>
      </c>
      <c r="L76" s="45">
        <f t="shared" si="60"/>
        <v>870</v>
      </c>
      <c r="M76" s="45">
        <f t="shared" si="60"/>
        <v>0</v>
      </c>
      <c r="N76" s="45">
        <f t="shared" si="60"/>
        <v>0</v>
      </c>
      <c r="O76" s="45">
        <f t="shared" si="60"/>
        <v>0</v>
      </c>
      <c r="P76" s="45">
        <f t="shared" si="60"/>
        <v>0</v>
      </c>
      <c r="Q76" s="45">
        <f t="shared" si="60"/>
        <v>0</v>
      </c>
      <c r="R76" s="45">
        <f t="shared" si="60"/>
        <v>0</v>
      </c>
      <c r="S76" s="45">
        <f t="shared" si="60"/>
        <v>0</v>
      </c>
      <c r="T76" s="45">
        <f t="shared" si="60"/>
        <v>0</v>
      </c>
      <c r="U76" s="45">
        <f t="shared" si="60"/>
        <v>0</v>
      </c>
      <c r="V76" s="45">
        <f t="shared" si="60"/>
        <v>0</v>
      </c>
      <c r="W76" s="45">
        <f t="shared" si="60"/>
        <v>0</v>
      </c>
      <c r="X76" s="45">
        <f t="shared" si="60"/>
        <v>0</v>
      </c>
      <c r="Y76" s="45">
        <f t="shared" si="60"/>
        <v>12</v>
      </c>
      <c r="Z76" s="45">
        <f t="shared" si="60"/>
        <v>180</v>
      </c>
      <c r="AA76" s="45">
        <f t="shared" si="60"/>
        <v>20</v>
      </c>
      <c r="AB76" s="56">
        <f t="shared" si="60"/>
        <v>300</v>
      </c>
      <c r="AC76" s="46"/>
    </row>
    <row r="77" spans="1:106" s="7" customFormat="1" ht="26.25" customHeight="1" x14ac:dyDescent="0.3">
      <c r="A77" s="51" t="s">
        <v>32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57"/>
      <c r="AC77" s="4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</row>
    <row r="78" spans="1:106" ht="18.75" x14ac:dyDescent="0.3">
      <c r="A78" s="62" t="s">
        <v>129</v>
      </c>
      <c r="B78" s="12" t="s">
        <v>76</v>
      </c>
      <c r="C78" s="34"/>
      <c r="D78" s="34">
        <v>7</v>
      </c>
      <c r="E78" s="34">
        <f>F78/30</f>
        <v>15</v>
      </c>
      <c r="F78" s="34">
        <v>450</v>
      </c>
      <c r="G78" s="34">
        <v>180</v>
      </c>
      <c r="H78" s="34">
        <v>0</v>
      </c>
      <c r="I78" s="35">
        <v>0</v>
      </c>
      <c r="J78" s="35">
        <v>0</v>
      </c>
      <c r="K78" s="34">
        <v>0</v>
      </c>
      <c r="L78" s="34">
        <f>F78-G78</f>
        <v>270</v>
      </c>
      <c r="M78" s="33"/>
      <c r="N78" s="34">
        <f>M78*$M$7</f>
        <v>0</v>
      </c>
      <c r="O78" s="35"/>
      <c r="P78" s="34">
        <f>O78*$O$7</f>
        <v>0</v>
      </c>
      <c r="Q78" s="35"/>
      <c r="R78" s="34">
        <f>Q78*$Q$7</f>
        <v>0</v>
      </c>
      <c r="S78" s="35"/>
      <c r="T78" s="34">
        <f>S78*$S$7</f>
        <v>0</v>
      </c>
      <c r="U78" s="35"/>
      <c r="V78" s="34">
        <f>U78*$U$7</f>
        <v>0</v>
      </c>
      <c r="W78" s="35"/>
      <c r="X78" s="34">
        <f>W78*$W$7</f>
        <v>0</v>
      </c>
      <c r="Y78" s="34">
        <v>12</v>
      </c>
      <c r="Z78" s="34">
        <f>Y78*$Y$7</f>
        <v>180</v>
      </c>
      <c r="AA78" s="34"/>
      <c r="AB78" s="55">
        <f>AA78*$AA$7</f>
        <v>0</v>
      </c>
      <c r="AC78" s="46"/>
    </row>
    <row r="79" spans="1:106" s="7" customFormat="1" ht="39" customHeight="1" x14ac:dyDescent="0.3">
      <c r="A79" s="252" t="s">
        <v>42</v>
      </c>
      <c r="B79" s="253"/>
      <c r="C79" s="44"/>
      <c r="D79" s="44"/>
      <c r="E79" s="45">
        <f t="shared" ref="E79:AB79" si="61">SUM(E78:E78)</f>
        <v>15</v>
      </c>
      <c r="F79" s="45">
        <f t="shared" si="61"/>
        <v>450</v>
      </c>
      <c r="G79" s="45">
        <f t="shared" si="61"/>
        <v>180</v>
      </c>
      <c r="H79" s="45">
        <f t="shared" si="61"/>
        <v>0</v>
      </c>
      <c r="I79" s="45">
        <f t="shared" si="61"/>
        <v>0</v>
      </c>
      <c r="J79" s="45">
        <f t="shared" si="61"/>
        <v>0</v>
      </c>
      <c r="K79" s="45">
        <f t="shared" si="61"/>
        <v>0</v>
      </c>
      <c r="L79" s="45">
        <f t="shared" si="61"/>
        <v>270</v>
      </c>
      <c r="M79" s="45">
        <f t="shared" si="61"/>
        <v>0</v>
      </c>
      <c r="N79" s="45">
        <f t="shared" si="61"/>
        <v>0</v>
      </c>
      <c r="O79" s="45">
        <f t="shared" si="61"/>
        <v>0</v>
      </c>
      <c r="P79" s="45">
        <f t="shared" si="61"/>
        <v>0</v>
      </c>
      <c r="Q79" s="45">
        <f t="shared" si="61"/>
        <v>0</v>
      </c>
      <c r="R79" s="45">
        <f t="shared" si="61"/>
        <v>0</v>
      </c>
      <c r="S79" s="45">
        <f t="shared" si="61"/>
        <v>0</v>
      </c>
      <c r="T79" s="45">
        <f t="shared" si="61"/>
        <v>0</v>
      </c>
      <c r="U79" s="45">
        <f t="shared" si="61"/>
        <v>0</v>
      </c>
      <c r="V79" s="45">
        <f t="shared" si="61"/>
        <v>0</v>
      </c>
      <c r="W79" s="45">
        <f t="shared" si="61"/>
        <v>0</v>
      </c>
      <c r="X79" s="45">
        <f t="shared" si="61"/>
        <v>0</v>
      </c>
      <c r="Y79" s="45">
        <f t="shared" si="61"/>
        <v>12</v>
      </c>
      <c r="Z79" s="45">
        <f t="shared" si="61"/>
        <v>180</v>
      </c>
      <c r="AA79" s="45">
        <f t="shared" si="61"/>
        <v>0</v>
      </c>
      <c r="AB79" s="45">
        <f t="shared" si="61"/>
        <v>0</v>
      </c>
      <c r="AC79" s="4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</row>
    <row r="80" spans="1:106" ht="19.5" thickBot="1" x14ac:dyDescent="0.35">
      <c r="A80" s="254" t="s">
        <v>43</v>
      </c>
      <c r="B80" s="255"/>
      <c r="C80" s="58"/>
      <c r="D80" s="58"/>
      <c r="E80" s="59">
        <f t="shared" ref="E80:AB80" si="62">E76+E79</f>
        <v>60</v>
      </c>
      <c r="F80" s="59">
        <f t="shared" si="62"/>
        <v>1800</v>
      </c>
      <c r="G80" s="59">
        <f t="shared" si="62"/>
        <v>660</v>
      </c>
      <c r="H80" s="59">
        <f t="shared" si="62"/>
        <v>288</v>
      </c>
      <c r="I80" s="59">
        <f t="shared" si="62"/>
        <v>146</v>
      </c>
      <c r="J80" s="59">
        <f t="shared" si="62"/>
        <v>46</v>
      </c>
      <c r="K80" s="59">
        <f t="shared" si="62"/>
        <v>0</v>
      </c>
      <c r="L80" s="59">
        <f t="shared" si="62"/>
        <v>1140</v>
      </c>
      <c r="M80" s="59">
        <f t="shared" si="62"/>
        <v>0</v>
      </c>
      <c r="N80" s="59">
        <f t="shared" si="62"/>
        <v>0</v>
      </c>
      <c r="O80" s="59">
        <f t="shared" si="62"/>
        <v>0</v>
      </c>
      <c r="P80" s="59">
        <f t="shared" si="62"/>
        <v>0</v>
      </c>
      <c r="Q80" s="59">
        <f t="shared" si="62"/>
        <v>0</v>
      </c>
      <c r="R80" s="59">
        <f t="shared" si="62"/>
        <v>0</v>
      </c>
      <c r="S80" s="59">
        <f t="shared" si="62"/>
        <v>0</v>
      </c>
      <c r="T80" s="59">
        <f t="shared" si="62"/>
        <v>0</v>
      </c>
      <c r="U80" s="59">
        <f t="shared" si="62"/>
        <v>0</v>
      </c>
      <c r="V80" s="59">
        <f t="shared" si="62"/>
        <v>0</v>
      </c>
      <c r="W80" s="59">
        <f t="shared" si="62"/>
        <v>0</v>
      </c>
      <c r="X80" s="59">
        <f t="shared" si="62"/>
        <v>0</v>
      </c>
      <c r="Y80" s="59">
        <f t="shared" si="62"/>
        <v>24</v>
      </c>
      <c r="Z80" s="59">
        <f t="shared" si="62"/>
        <v>360</v>
      </c>
      <c r="AA80" s="59">
        <f t="shared" si="62"/>
        <v>20</v>
      </c>
      <c r="AB80" s="60">
        <f t="shared" si="62"/>
        <v>300</v>
      </c>
      <c r="AC80" s="46"/>
    </row>
    <row r="81" spans="1:106" s="19" customFormat="1" ht="39" x14ac:dyDescent="0.35">
      <c r="A81" s="63"/>
      <c r="B81" s="64" t="s">
        <v>30</v>
      </c>
      <c r="C81" s="65"/>
      <c r="D81" s="65"/>
      <c r="E81" s="65">
        <f t="shared" ref="E81:AB81" si="63">E43+E59+E79</f>
        <v>60</v>
      </c>
      <c r="F81" s="65">
        <f t="shared" si="63"/>
        <v>1800</v>
      </c>
      <c r="G81" s="65">
        <f t="shared" si="63"/>
        <v>720</v>
      </c>
      <c r="H81" s="65">
        <f t="shared" si="63"/>
        <v>0</v>
      </c>
      <c r="I81" s="65">
        <f t="shared" si="63"/>
        <v>0</v>
      </c>
      <c r="J81" s="65">
        <f t="shared" si="63"/>
        <v>0</v>
      </c>
      <c r="K81" s="65">
        <f t="shared" si="63"/>
        <v>0</v>
      </c>
      <c r="L81" s="65">
        <f t="shared" si="63"/>
        <v>1080</v>
      </c>
      <c r="M81" s="65">
        <f t="shared" si="63"/>
        <v>0</v>
      </c>
      <c r="N81" s="65">
        <f t="shared" si="63"/>
        <v>0</v>
      </c>
      <c r="O81" s="65">
        <f t="shared" si="63"/>
        <v>0</v>
      </c>
      <c r="P81" s="65">
        <f t="shared" si="63"/>
        <v>0</v>
      </c>
      <c r="Q81" s="65">
        <f t="shared" si="63"/>
        <v>0</v>
      </c>
      <c r="R81" s="65">
        <f t="shared" si="63"/>
        <v>0</v>
      </c>
      <c r="S81" s="65">
        <f t="shared" si="63"/>
        <v>9</v>
      </c>
      <c r="T81" s="65">
        <f t="shared" si="63"/>
        <v>180</v>
      </c>
      <c r="U81" s="65">
        <f t="shared" si="63"/>
        <v>12</v>
      </c>
      <c r="V81" s="65">
        <f t="shared" si="63"/>
        <v>180</v>
      </c>
      <c r="W81" s="65">
        <f t="shared" si="63"/>
        <v>10</v>
      </c>
      <c r="X81" s="65">
        <f t="shared" si="63"/>
        <v>180</v>
      </c>
      <c r="Y81" s="65">
        <f t="shared" si="63"/>
        <v>12</v>
      </c>
      <c r="Z81" s="65">
        <f t="shared" si="63"/>
        <v>180</v>
      </c>
      <c r="AA81" s="65">
        <f t="shared" si="63"/>
        <v>0</v>
      </c>
      <c r="AB81" s="65">
        <f t="shared" si="63"/>
        <v>0</v>
      </c>
    </row>
    <row r="82" spans="1:106" s="21" customFormat="1" ht="58.5" x14ac:dyDescent="0.35">
      <c r="A82" s="25"/>
      <c r="B82" s="24" t="s">
        <v>18</v>
      </c>
      <c r="C82" s="42"/>
      <c r="D82" s="42"/>
      <c r="E82" s="42">
        <f t="shared" ref="E82:AB82" si="64">E26+E44+E60+E80</f>
        <v>240</v>
      </c>
      <c r="F82" s="42">
        <f t="shared" si="64"/>
        <v>7200</v>
      </c>
      <c r="G82" s="42">
        <f t="shared" si="64"/>
        <v>3429</v>
      </c>
      <c r="H82" s="42">
        <f t="shared" si="64"/>
        <v>1607</v>
      </c>
      <c r="I82" s="42">
        <f t="shared" si="64"/>
        <v>620</v>
      </c>
      <c r="J82" s="42">
        <f t="shared" si="64"/>
        <v>380</v>
      </c>
      <c r="K82" s="42">
        <f t="shared" si="64"/>
        <v>80</v>
      </c>
      <c r="L82" s="42">
        <f t="shared" si="64"/>
        <v>3771</v>
      </c>
      <c r="M82" s="42">
        <f t="shared" si="64"/>
        <v>28</v>
      </c>
      <c r="N82" s="42">
        <f t="shared" si="64"/>
        <v>424</v>
      </c>
      <c r="O82" s="42">
        <f t="shared" si="64"/>
        <v>26</v>
      </c>
      <c r="P82" s="42">
        <f t="shared" si="64"/>
        <v>520</v>
      </c>
      <c r="Q82" s="42">
        <f t="shared" si="64"/>
        <v>28</v>
      </c>
      <c r="R82" s="42">
        <f t="shared" si="64"/>
        <v>426</v>
      </c>
      <c r="S82" s="42">
        <f t="shared" si="64"/>
        <v>28</v>
      </c>
      <c r="T82" s="42">
        <f t="shared" si="64"/>
        <v>572</v>
      </c>
      <c r="U82" s="42">
        <f t="shared" si="64"/>
        <v>27</v>
      </c>
      <c r="V82" s="42">
        <f t="shared" si="64"/>
        <v>402</v>
      </c>
      <c r="W82" s="42">
        <f t="shared" si="64"/>
        <v>22</v>
      </c>
      <c r="X82" s="42">
        <f t="shared" si="64"/>
        <v>360</v>
      </c>
      <c r="Y82" s="42">
        <f t="shared" si="64"/>
        <v>24</v>
      </c>
      <c r="Z82" s="42">
        <f t="shared" si="64"/>
        <v>360</v>
      </c>
      <c r="AA82" s="42">
        <f t="shared" si="64"/>
        <v>20</v>
      </c>
      <c r="AB82" s="42">
        <f t="shared" si="64"/>
        <v>300</v>
      </c>
    </row>
    <row r="83" spans="1:106" ht="18.75" x14ac:dyDescent="0.3">
      <c r="A83" s="9"/>
      <c r="B83" s="20"/>
      <c r="C83" s="9"/>
      <c r="D83" s="9"/>
      <c r="E83" s="9"/>
      <c r="F83" s="9"/>
      <c r="G83" s="9"/>
      <c r="H83" s="9"/>
      <c r="I83" s="9"/>
      <c r="J83" s="9"/>
      <c r="K83" s="9"/>
      <c r="L83" s="9"/>
      <c r="M83" s="15"/>
      <c r="N83" s="9"/>
      <c r="O83" s="11"/>
      <c r="P83" s="9"/>
      <c r="Q83" s="11"/>
      <c r="R83" s="9"/>
      <c r="S83" s="11"/>
      <c r="T83" s="9"/>
      <c r="U83" s="11"/>
      <c r="V83" s="9"/>
      <c r="W83" s="11"/>
      <c r="X83" s="9"/>
      <c r="Y83" s="9"/>
      <c r="Z83" s="9"/>
      <c r="AA83" s="9"/>
      <c r="AB83" s="9"/>
    </row>
    <row r="84" spans="1:106" s="5" customFormat="1" ht="56.25" x14ac:dyDescent="0.3">
      <c r="A84" s="13"/>
      <c r="B84" s="14" t="s">
        <v>15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>
        <v>30</v>
      </c>
      <c r="N84" s="23"/>
      <c r="O84" s="23">
        <v>30</v>
      </c>
      <c r="P84" s="23"/>
      <c r="Q84" s="23">
        <v>30</v>
      </c>
      <c r="R84" s="23"/>
      <c r="S84" s="23">
        <v>30</v>
      </c>
      <c r="T84" s="23"/>
      <c r="U84" s="23">
        <v>30</v>
      </c>
      <c r="V84" s="23"/>
      <c r="W84" s="23">
        <v>30</v>
      </c>
      <c r="X84" s="23"/>
      <c r="Y84" s="23">
        <v>30</v>
      </c>
      <c r="Z84" s="23"/>
      <c r="AA84" s="23">
        <v>30</v>
      </c>
      <c r="AB84" s="23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</row>
    <row r="85" spans="1:106" s="5" customFormat="1" ht="18.75" x14ac:dyDescent="0.3">
      <c r="A85" s="13"/>
      <c r="B85" s="14" t="s">
        <v>12</v>
      </c>
      <c r="C85" s="23">
        <v>39</v>
      </c>
      <c r="D85" s="23"/>
      <c r="E85" s="23"/>
      <c r="F85" s="23"/>
      <c r="G85" s="23"/>
      <c r="H85" s="23"/>
      <c r="I85" s="23"/>
      <c r="J85" s="23"/>
      <c r="K85" s="23"/>
      <c r="L85" s="23"/>
      <c r="M85" s="23">
        <v>0</v>
      </c>
      <c r="N85" s="23"/>
      <c r="O85" s="23">
        <v>0</v>
      </c>
      <c r="P85" s="23"/>
      <c r="Q85" s="23">
        <v>0</v>
      </c>
      <c r="R85" s="23"/>
      <c r="S85" s="23">
        <v>0</v>
      </c>
      <c r="T85" s="23"/>
      <c r="U85" s="23">
        <v>0</v>
      </c>
      <c r="V85" s="23"/>
      <c r="W85" s="23">
        <v>0</v>
      </c>
      <c r="X85" s="23"/>
      <c r="Y85" s="23">
        <v>0</v>
      </c>
      <c r="Z85" s="23"/>
      <c r="AA85" s="23">
        <v>0</v>
      </c>
      <c r="AB85" s="23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</row>
    <row r="86" spans="1:106" s="5" customFormat="1" ht="18.75" x14ac:dyDescent="0.3">
      <c r="A86" s="13"/>
      <c r="B86" s="14" t="s">
        <v>25</v>
      </c>
      <c r="C86" s="23">
        <v>1</v>
      </c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</row>
    <row r="87" spans="1:106" s="5" customFormat="1" ht="18.75" x14ac:dyDescent="0.3">
      <c r="A87" s="13"/>
      <c r="B87" s="14" t="s">
        <v>28</v>
      </c>
      <c r="C87" s="23">
        <v>1</v>
      </c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</row>
    <row r="88" spans="1:106" s="5" customFormat="1" ht="18.75" x14ac:dyDescent="0.3">
      <c r="A88" s="13"/>
      <c r="B88" s="14" t="s">
        <v>13</v>
      </c>
      <c r="C88" s="23">
        <v>2</v>
      </c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</row>
    <row r="89" spans="1:106" s="5" customFormat="1" ht="18.75" x14ac:dyDescent="0.3">
      <c r="A89" s="13"/>
      <c r="B89" s="14" t="s">
        <v>26</v>
      </c>
      <c r="C89" s="23">
        <v>18</v>
      </c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</row>
    <row r="90" spans="1:106" s="5" customFormat="1" ht="18.75" x14ac:dyDescent="0.3">
      <c r="A90" s="13"/>
      <c r="B90" s="14" t="s">
        <v>14</v>
      </c>
      <c r="C90" s="23">
        <v>21</v>
      </c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</row>
    <row r="91" spans="1:106" s="29" customFormat="1" ht="18.75" x14ac:dyDescent="0.3">
      <c r="A91" s="13"/>
      <c r="B91" s="14" t="s">
        <v>19</v>
      </c>
      <c r="C91" s="23">
        <v>1</v>
      </c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</row>
    <row r="92" spans="1:106" s="26" customFormat="1" x14ac:dyDescent="0.25">
      <c r="B92" s="27"/>
      <c r="M92" s="28"/>
      <c r="O92" s="28"/>
      <c r="Q92" s="28"/>
      <c r="S92" s="28"/>
      <c r="U92" s="28"/>
      <c r="W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</row>
    <row r="93" spans="1:106" s="26" customFormat="1" ht="38.25" customHeight="1" x14ac:dyDescent="0.25">
      <c r="A93" s="243"/>
      <c r="B93" s="130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</row>
    <row r="94" spans="1:106" s="26" customFormat="1" x14ac:dyDescent="0.25">
      <c r="B94" s="27"/>
      <c r="M94" s="28"/>
      <c r="O94" s="28"/>
      <c r="Q94" s="28"/>
      <c r="S94" s="28"/>
      <c r="U94" s="28"/>
      <c r="W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</row>
    <row r="95" spans="1:106" s="26" customFormat="1" ht="36" customHeight="1" x14ac:dyDescent="0.25">
      <c r="A95" s="243"/>
      <c r="B95" s="130"/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0"/>
      <c r="V95" s="130"/>
      <c r="W95" s="130"/>
      <c r="X95" s="130"/>
      <c r="Y95" s="130"/>
      <c r="Z95" s="130"/>
      <c r="AA95" s="130"/>
      <c r="AB95" s="130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</row>
    <row r="96" spans="1:106" s="245" customFormat="1" x14ac:dyDescent="0.25">
      <c r="A96" s="244"/>
    </row>
    <row r="97" spans="2:106" s="26" customFormat="1" x14ac:dyDescent="0.25">
      <c r="B97" s="27"/>
      <c r="M97" s="28"/>
      <c r="O97" s="28"/>
      <c r="Q97" s="28"/>
      <c r="S97" s="28"/>
      <c r="U97" s="28"/>
      <c r="W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</row>
    <row r="98" spans="2:106" s="26" customFormat="1" x14ac:dyDescent="0.25">
      <c r="B98" s="27"/>
      <c r="M98" s="28"/>
      <c r="O98" s="28"/>
      <c r="Q98" s="28"/>
      <c r="S98" s="28"/>
      <c r="U98" s="28"/>
      <c r="W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</row>
    <row r="99" spans="2:106" s="30" customFormat="1" x14ac:dyDescent="0.25">
      <c r="B99" s="31"/>
      <c r="M99" s="32"/>
      <c r="O99" s="32"/>
      <c r="Q99" s="32"/>
      <c r="S99" s="32"/>
      <c r="U99" s="32"/>
      <c r="W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  <c r="BR99" s="32"/>
      <c r="BS99" s="32"/>
      <c r="BT99" s="32"/>
      <c r="BU99" s="32"/>
      <c r="BV99" s="32"/>
      <c r="BW99" s="32"/>
      <c r="BX99" s="32"/>
      <c r="BY99" s="32"/>
      <c r="BZ99" s="32"/>
      <c r="CA99" s="32"/>
      <c r="CB99" s="32"/>
      <c r="CC99" s="32"/>
      <c r="CD99" s="32"/>
      <c r="CE99" s="32"/>
      <c r="CF99" s="32"/>
      <c r="CG99" s="32"/>
      <c r="CH99" s="32"/>
      <c r="CI99" s="32"/>
      <c r="CJ99" s="32"/>
      <c r="CK99" s="32"/>
      <c r="CL99" s="32"/>
      <c r="CM99" s="32"/>
      <c r="CN99" s="32"/>
      <c r="CO99" s="32"/>
      <c r="CP99" s="32"/>
      <c r="CQ99" s="32"/>
      <c r="CR99" s="32"/>
      <c r="CS99" s="32"/>
      <c r="CT99" s="32"/>
      <c r="CU99" s="32"/>
      <c r="CV99" s="32"/>
      <c r="CW99" s="32"/>
      <c r="CX99" s="32"/>
      <c r="CY99" s="32"/>
      <c r="CZ99" s="32"/>
      <c r="DA99" s="32"/>
      <c r="DB99" s="32"/>
    </row>
  </sheetData>
  <mergeCells count="64">
    <mergeCell ref="A79:B79"/>
    <mergeCell ref="A80:B80"/>
    <mergeCell ref="A76:B76"/>
    <mergeCell ref="A43:B43"/>
    <mergeCell ref="A26:B26"/>
    <mergeCell ref="A44:B44"/>
    <mergeCell ref="A59:B59"/>
    <mergeCell ref="A60:B60"/>
    <mergeCell ref="A9:AB9"/>
    <mergeCell ref="A27:AB27"/>
    <mergeCell ref="A45:AB45"/>
    <mergeCell ref="A61:AB61"/>
    <mergeCell ref="A25:B25"/>
    <mergeCell ref="A40:B40"/>
    <mergeCell ref="A55:B55"/>
    <mergeCell ref="A96:XFD96"/>
    <mergeCell ref="F4:F7"/>
    <mergeCell ref="Q4:T4"/>
    <mergeCell ref="U4:X4"/>
    <mergeCell ref="U7:V7"/>
    <mergeCell ref="W7:X7"/>
    <mergeCell ref="Y8:Z8"/>
    <mergeCell ref="O8:P8"/>
    <mergeCell ref="W5:X5"/>
    <mergeCell ref="M7:N7"/>
    <mergeCell ref="A93:AB93"/>
    <mergeCell ref="A95:AB95"/>
    <mergeCell ref="W8:X8"/>
    <mergeCell ref="U8:V8"/>
    <mergeCell ref="E4:E7"/>
    <mergeCell ref="C4:C7"/>
    <mergeCell ref="D4:D7"/>
    <mergeCell ref="Q7:R7"/>
    <mergeCell ref="U5:V5"/>
    <mergeCell ref="S7:T7"/>
    <mergeCell ref="H6:H7"/>
    <mergeCell ref="S5:T5"/>
    <mergeCell ref="K6:K7"/>
    <mergeCell ref="M4:P4"/>
    <mergeCell ref="O7:P7"/>
    <mergeCell ref="Q5:R5"/>
    <mergeCell ref="I6:I7"/>
    <mergeCell ref="J6:J7"/>
    <mergeCell ref="H4:K5"/>
    <mergeCell ref="A3:A7"/>
    <mergeCell ref="B3:B7"/>
    <mergeCell ref="A1:AB1"/>
    <mergeCell ref="M3:AB3"/>
    <mergeCell ref="Y4:AB4"/>
    <mergeCell ref="M6:AB6"/>
    <mergeCell ref="Y5:Z5"/>
    <mergeCell ref="F3:K3"/>
    <mergeCell ref="M5:N5"/>
    <mergeCell ref="G4:G7"/>
    <mergeCell ref="AA5:AB5"/>
    <mergeCell ref="L4:L7"/>
    <mergeCell ref="C3:E3"/>
    <mergeCell ref="Q8:R8"/>
    <mergeCell ref="S8:T8"/>
    <mergeCell ref="O5:P5"/>
    <mergeCell ref="M8:N8"/>
    <mergeCell ref="AA8:AB8"/>
    <mergeCell ref="Y7:Z7"/>
    <mergeCell ref="AA7:AB7"/>
  </mergeCells>
  <phoneticPr fontId="3" type="noConversion"/>
  <dataValidations xWindow="1498" yWindow="450" count="3">
    <dataValidation operator="equal" allowBlank="1" showInputMessage="1" showErrorMessage="1" prompt="Введіть данні самостійно!!!" sqref="H83:J83 H57:J58 H42:J42 H78:J78 H47:J54 H63:J75 H11:J24 H29:J39">
      <formula1>0</formula1>
      <formula2>0</formula2>
    </dataValidation>
    <dataValidation operator="equal" allowBlank="1" showInputMessage="1" prompt="Введіть кількість годин на тиждень" sqref="W83 Q83 O83 S83 U83 U57:U58 Q42 M29:M37 U78 O42 S42 U42 W42 S47:S54 Q47:Q54 O47:O54 S29:S39 M47:M54 W57:W58 Q57:Q58 O57:O58 S57:S58 U47:U54 O78 S78 Q78 W78 W63:W75 O63:O75 Q63:Q75 S63:S75 U63:U75 M11:M24 Q11:Q24 O11:O24 W11:W24 U11:U24 S11:S24 Q36:Q39 O29:O39 W29:W39 U29:U39 W47:W54">
      <formula1>0</formula1>
      <formula2>0</formula2>
    </dataValidation>
    <dataValidation allowBlank="1" showInputMessage="1" showErrorMessage="1" prompt="Введіть дані" sqref="F4:F7 C4:C7 H6:H7"/>
  </dataValidations>
  <pageMargins left="0.19685039370078741" right="0.19685039370078741" top="0.23622047244094491" bottom="0.19685039370078741" header="0.78740157480314965" footer="0.78740157480314965"/>
  <pageSetup paperSize="9" scale="47" firstPageNumber="0" fitToHeight="0" orientation="landscape" r:id="rId1"/>
  <headerFooter alignWithMargins="0"/>
  <rowBreaks count="1" manualBreakCount="1">
    <brk id="47" max="2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Титулка</vt:lpstr>
      <vt:lpstr>Навчальний план</vt:lpstr>
      <vt:lpstr>'Навчальний план'!Заголовки_для_друку</vt:lpstr>
      <vt:lpstr>'Навчальний план'!Область_друку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Ира</dc:creator>
  <cp:lastModifiedBy>User</cp:lastModifiedBy>
  <cp:lastPrinted>2021-10-25T19:00:45Z</cp:lastPrinted>
  <dcterms:created xsi:type="dcterms:W3CDTF">2020-05-18T15:13:16Z</dcterms:created>
  <dcterms:modified xsi:type="dcterms:W3CDTF">2025-11-21T09:04:06Z</dcterms:modified>
</cp:coreProperties>
</file>