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Плани 2025-2026\Плани 2025-2026\"/>
    </mc:Choice>
  </mc:AlternateContent>
  <xr:revisionPtr revIDLastSave="0" documentId="8_{770E4E94-B912-4AB2-B95D-C1B3EDCC9649}" xr6:coauthVersionLast="47" xr6:coauthVersionMax="47" xr10:uidLastSave="{00000000-0000-0000-0000-000000000000}"/>
  <bookViews>
    <workbookView xWindow="-120" yWindow="-120" windowWidth="20730" windowHeight="11160" activeTab="1"/>
  </bookViews>
  <sheets>
    <sheet name="Титулка" sheetId="5" r:id="rId1"/>
    <sheet name="Навчальний план" sheetId="4" r:id="rId2"/>
  </sheets>
  <definedNames>
    <definedName name="_xlnm._FilterDatabase" localSheetId="1" hidden="1">'Навчальний план'!$A$70:$AB$92</definedName>
    <definedName name="_xlnm.Print_Titles" localSheetId="1">'Навчальний план'!$2:$7</definedName>
    <definedName name="_xlnm.Print_Area" localSheetId="1">'Навчальний план'!$A$1:$AB$111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1" i="4" l="1"/>
  <c r="Z31" i="4"/>
  <c r="X31" i="4"/>
  <c r="V31" i="4"/>
  <c r="V42" i="4"/>
  <c r="T31" i="4"/>
  <c r="E56" i="4"/>
  <c r="E54" i="4"/>
  <c r="E58" i="4"/>
  <c r="E38" i="4"/>
  <c r="R34" i="4"/>
  <c r="R40" i="4"/>
  <c r="R31" i="4"/>
  <c r="P31" i="4"/>
  <c r="N31" i="4"/>
  <c r="L31" i="4"/>
  <c r="E33" i="4"/>
  <c r="E31" i="4"/>
  <c r="N17" i="4"/>
  <c r="E13" i="4"/>
  <c r="P11" i="4"/>
  <c r="E11" i="4"/>
  <c r="AB77" i="4"/>
  <c r="C97" i="4"/>
  <c r="C98" i="4"/>
  <c r="C99" i="4"/>
  <c r="C100" i="4"/>
  <c r="C101" i="4"/>
  <c r="C102" i="4"/>
  <c r="C103" i="4"/>
  <c r="E86" i="4"/>
  <c r="Z87" i="4"/>
  <c r="Z88" i="4"/>
  <c r="Z86" i="4"/>
  <c r="Z89" i="4"/>
  <c r="V61" i="4"/>
  <c r="V62" i="4"/>
  <c r="V67" i="4"/>
  <c r="V63" i="4"/>
  <c r="C96" i="4"/>
  <c r="I67" i="4"/>
  <c r="AB79" i="4"/>
  <c r="V52" i="4"/>
  <c r="I89" i="4"/>
  <c r="J89" i="4"/>
  <c r="K89" i="4"/>
  <c r="M89" i="4"/>
  <c r="O89" i="4"/>
  <c r="Q89" i="4"/>
  <c r="S89" i="4"/>
  <c r="U89" i="4"/>
  <c r="W89" i="4"/>
  <c r="Y89" i="4"/>
  <c r="AA89" i="4"/>
  <c r="F89" i="4"/>
  <c r="AB86" i="4"/>
  <c r="AB87" i="4"/>
  <c r="AB88" i="4"/>
  <c r="X86" i="4"/>
  <c r="X87" i="4"/>
  <c r="X88" i="4"/>
  <c r="V86" i="4"/>
  <c r="V87" i="4"/>
  <c r="V88" i="4"/>
  <c r="T86" i="4"/>
  <c r="T87" i="4"/>
  <c r="T88" i="4"/>
  <c r="R86" i="4"/>
  <c r="R87" i="4"/>
  <c r="R88" i="4"/>
  <c r="P86" i="4"/>
  <c r="P89" i="4"/>
  <c r="P90" i="4"/>
  <c r="P87" i="4"/>
  <c r="P88" i="4"/>
  <c r="N86" i="4"/>
  <c r="N89" i="4"/>
  <c r="N87" i="4"/>
  <c r="N88" i="4"/>
  <c r="E87" i="4"/>
  <c r="E88" i="4"/>
  <c r="AB45" i="4"/>
  <c r="AB46" i="4"/>
  <c r="AB47" i="4"/>
  <c r="AB44" i="4"/>
  <c r="Z45" i="4"/>
  <c r="Z46" i="4"/>
  <c r="Z44" i="4"/>
  <c r="X45" i="4"/>
  <c r="X47" i="4"/>
  <c r="X91" i="4"/>
  <c r="X46" i="4"/>
  <c r="X44" i="4"/>
  <c r="V45" i="4"/>
  <c r="V46" i="4"/>
  <c r="V44" i="4"/>
  <c r="R45" i="4"/>
  <c r="R46" i="4"/>
  <c r="R44" i="4"/>
  <c r="P45" i="4"/>
  <c r="P47" i="4"/>
  <c r="P91" i="4"/>
  <c r="P46" i="4"/>
  <c r="P44" i="4"/>
  <c r="N46" i="4"/>
  <c r="N45" i="4"/>
  <c r="N44" i="4"/>
  <c r="N47" i="4"/>
  <c r="T45" i="4"/>
  <c r="T46" i="4"/>
  <c r="T44" i="4"/>
  <c r="E46" i="4"/>
  <c r="F47" i="4"/>
  <c r="H47" i="4"/>
  <c r="I47" i="4"/>
  <c r="J47" i="4"/>
  <c r="K47" i="4"/>
  <c r="M47" i="4"/>
  <c r="O47" i="4"/>
  <c r="Q47" i="4"/>
  <c r="S47" i="4"/>
  <c r="U47" i="4"/>
  <c r="U91" i="4"/>
  <c r="W47" i="4"/>
  <c r="W91" i="4"/>
  <c r="Y47" i="4"/>
  <c r="AA47" i="4"/>
  <c r="E44" i="4"/>
  <c r="E45" i="4"/>
  <c r="AB62" i="4"/>
  <c r="AB67" i="4"/>
  <c r="AB63" i="4"/>
  <c r="AB64" i="4"/>
  <c r="AB65" i="4"/>
  <c r="AB66" i="4"/>
  <c r="AB61" i="4"/>
  <c r="Z62" i="4"/>
  <c r="Z63" i="4"/>
  <c r="Z64" i="4"/>
  <c r="Z65" i="4"/>
  <c r="Z66" i="4"/>
  <c r="Z61" i="4"/>
  <c r="Z67" i="4"/>
  <c r="Z91" i="4"/>
  <c r="X62" i="4"/>
  <c r="X63" i="4"/>
  <c r="X64" i="4"/>
  <c r="X65" i="4"/>
  <c r="X66" i="4"/>
  <c r="X61" i="4"/>
  <c r="V64" i="4"/>
  <c r="V65" i="4"/>
  <c r="V66" i="4"/>
  <c r="T62" i="4"/>
  <c r="T63" i="4"/>
  <c r="T64" i="4"/>
  <c r="T65" i="4"/>
  <c r="T66" i="4"/>
  <c r="R62" i="4"/>
  <c r="R63" i="4"/>
  <c r="R64" i="4"/>
  <c r="R65" i="4"/>
  <c r="R66" i="4"/>
  <c r="N66" i="4"/>
  <c r="P62" i="4"/>
  <c r="P63" i="4"/>
  <c r="P64" i="4"/>
  <c r="P65" i="4"/>
  <c r="P66" i="4"/>
  <c r="N62" i="4"/>
  <c r="N63" i="4"/>
  <c r="N64" i="4"/>
  <c r="N65" i="4"/>
  <c r="N61" i="4"/>
  <c r="P61" i="4"/>
  <c r="P67" i="4"/>
  <c r="P68" i="4"/>
  <c r="R61" i="4"/>
  <c r="R67" i="4"/>
  <c r="R68" i="4"/>
  <c r="T61" i="4"/>
  <c r="E62" i="4"/>
  <c r="E63" i="4"/>
  <c r="E64" i="4"/>
  <c r="E65" i="4"/>
  <c r="E66" i="4"/>
  <c r="E61" i="4"/>
  <c r="F67" i="4"/>
  <c r="J67" i="4"/>
  <c r="K67" i="4"/>
  <c r="M67" i="4"/>
  <c r="M91" i="4"/>
  <c r="O67" i="4"/>
  <c r="Q67" i="4"/>
  <c r="S67" i="4"/>
  <c r="U67" i="4"/>
  <c r="W67" i="4"/>
  <c r="Y67" i="4"/>
  <c r="AA67" i="4"/>
  <c r="C95" i="4"/>
  <c r="AB73" i="4"/>
  <c r="AB74" i="4"/>
  <c r="AB76" i="4"/>
  <c r="AB78" i="4"/>
  <c r="AB80" i="4"/>
  <c r="N16" i="4"/>
  <c r="N19" i="4"/>
  <c r="R39" i="4"/>
  <c r="F84" i="4"/>
  <c r="I84" i="4"/>
  <c r="J84" i="4"/>
  <c r="K84" i="4"/>
  <c r="M84" i="4"/>
  <c r="O84" i="4"/>
  <c r="Q84" i="4"/>
  <c r="Q90" i="4"/>
  <c r="S84" i="4"/>
  <c r="S90" i="4"/>
  <c r="U84" i="4"/>
  <c r="U90" i="4"/>
  <c r="W84" i="4"/>
  <c r="W90" i="4"/>
  <c r="Y84" i="4"/>
  <c r="AA84" i="4"/>
  <c r="E78" i="4"/>
  <c r="E80" i="4"/>
  <c r="E75" i="4"/>
  <c r="E79" i="4"/>
  <c r="E71" i="4"/>
  <c r="E74" i="4"/>
  <c r="E77" i="4"/>
  <c r="E81" i="4"/>
  <c r="E82" i="4"/>
  <c r="E83" i="4"/>
  <c r="E76" i="4"/>
  <c r="E73" i="4"/>
  <c r="AB72" i="4"/>
  <c r="AB71" i="4"/>
  <c r="Z73" i="4"/>
  <c r="Z72" i="4"/>
  <c r="Z80" i="4"/>
  <c r="Z75" i="4"/>
  <c r="G75" i="4"/>
  <c r="Z79" i="4"/>
  <c r="Z71" i="4"/>
  <c r="G71" i="4"/>
  <c r="H71" i="4"/>
  <c r="Z74" i="4"/>
  <c r="G74" i="4"/>
  <c r="Z77" i="4"/>
  <c r="Z81" i="4"/>
  <c r="Z82" i="4"/>
  <c r="I59" i="4"/>
  <c r="J59" i="4"/>
  <c r="K59" i="4"/>
  <c r="M59" i="4"/>
  <c r="O59" i="4"/>
  <c r="Q59" i="4"/>
  <c r="S59" i="4"/>
  <c r="U59" i="4"/>
  <c r="U68" i="4"/>
  <c r="W59" i="4"/>
  <c r="Y59" i="4"/>
  <c r="AA59" i="4"/>
  <c r="AB58" i="4"/>
  <c r="Z58" i="4"/>
  <c r="X76" i="4"/>
  <c r="V76" i="4"/>
  <c r="T76" i="4"/>
  <c r="R76" i="4"/>
  <c r="P76" i="4"/>
  <c r="N76" i="4"/>
  <c r="Z76" i="4"/>
  <c r="AB81" i="4"/>
  <c r="AB82" i="4"/>
  <c r="AB83" i="4"/>
  <c r="V53" i="4"/>
  <c r="V58" i="4"/>
  <c r="AB30" i="4"/>
  <c r="AB34" i="4"/>
  <c r="AB33" i="4"/>
  <c r="AB38" i="4"/>
  <c r="AB39" i="4"/>
  <c r="AB35" i="4"/>
  <c r="AB42" i="4"/>
  <c r="AB48" i="4"/>
  <c r="AB41" i="4"/>
  <c r="AB36" i="4"/>
  <c r="AB32" i="4"/>
  <c r="AB40" i="4"/>
  <c r="AB37" i="4"/>
  <c r="Z30" i="4"/>
  <c r="Z34" i="4"/>
  <c r="Z33" i="4"/>
  <c r="Z38" i="4"/>
  <c r="Z39" i="4"/>
  <c r="Z35" i="4"/>
  <c r="Z41" i="4"/>
  <c r="Z36" i="4"/>
  <c r="Z32" i="4"/>
  <c r="Z40" i="4"/>
  <c r="Z37" i="4"/>
  <c r="X30" i="4"/>
  <c r="X34" i="4"/>
  <c r="X33" i="4"/>
  <c r="X38" i="4"/>
  <c r="X39" i="4"/>
  <c r="X35" i="4"/>
  <c r="X41" i="4"/>
  <c r="X36" i="4"/>
  <c r="X32" i="4"/>
  <c r="X40" i="4"/>
  <c r="X37" i="4"/>
  <c r="V34" i="4"/>
  <c r="V33" i="4"/>
  <c r="V38" i="4"/>
  <c r="V39" i="4"/>
  <c r="V35" i="4"/>
  <c r="V41" i="4"/>
  <c r="V36" i="4"/>
  <c r="V32" i="4"/>
  <c r="V40" i="4"/>
  <c r="V37" i="4"/>
  <c r="T29" i="4"/>
  <c r="T42" i="4"/>
  <c r="T48" i="4"/>
  <c r="E30" i="4"/>
  <c r="E34" i="4"/>
  <c r="E39" i="4"/>
  <c r="E35" i="4"/>
  <c r="E41" i="4"/>
  <c r="E36" i="4"/>
  <c r="E32" i="4"/>
  <c r="E40" i="4"/>
  <c r="E37" i="4"/>
  <c r="P30" i="4"/>
  <c r="P34" i="4"/>
  <c r="P33" i="4"/>
  <c r="P38" i="4"/>
  <c r="P39" i="4"/>
  <c r="P35" i="4"/>
  <c r="P41" i="4"/>
  <c r="P36" i="4"/>
  <c r="P32" i="4"/>
  <c r="P40" i="4"/>
  <c r="P37" i="4"/>
  <c r="N30" i="4"/>
  <c r="N42" i="4"/>
  <c r="N34" i="4"/>
  <c r="N33" i="4"/>
  <c r="N38" i="4"/>
  <c r="N39" i="4"/>
  <c r="N35" i="4"/>
  <c r="N41" i="4"/>
  <c r="N36" i="4"/>
  <c r="N32" i="4"/>
  <c r="N40" i="4"/>
  <c r="N37" i="4"/>
  <c r="T38" i="4"/>
  <c r="T39" i="4"/>
  <c r="T35" i="4"/>
  <c r="T41" i="4"/>
  <c r="T36" i="4"/>
  <c r="T32" i="4"/>
  <c r="T40" i="4"/>
  <c r="T37" i="4"/>
  <c r="T30" i="4"/>
  <c r="G30" i="4"/>
  <c r="T34" i="4"/>
  <c r="R41" i="4"/>
  <c r="R42" i="4"/>
  <c r="R48" i="4"/>
  <c r="R37" i="4"/>
  <c r="R38" i="4"/>
  <c r="E12" i="4"/>
  <c r="E14" i="4"/>
  <c r="E15" i="4"/>
  <c r="E16" i="4"/>
  <c r="E17" i="4"/>
  <c r="E18" i="4"/>
  <c r="E19" i="4"/>
  <c r="E20" i="4"/>
  <c r="E21" i="4"/>
  <c r="E22" i="4"/>
  <c r="E23" i="4"/>
  <c r="E24" i="4"/>
  <c r="E10" i="4"/>
  <c r="N22" i="4"/>
  <c r="N23" i="4"/>
  <c r="N24" i="4"/>
  <c r="P13" i="4"/>
  <c r="P15" i="4"/>
  <c r="P16" i="4"/>
  <c r="P17" i="4"/>
  <c r="P18" i="4"/>
  <c r="P19" i="4"/>
  <c r="P20" i="4"/>
  <c r="P21" i="4"/>
  <c r="P22" i="4"/>
  <c r="P23" i="4"/>
  <c r="P24" i="4"/>
  <c r="N20" i="4"/>
  <c r="N11" i="4"/>
  <c r="N12" i="4"/>
  <c r="V57" i="4"/>
  <c r="V54" i="4"/>
  <c r="V55" i="4"/>
  <c r="V59" i="4"/>
  <c r="V68" i="4"/>
  <c r="X54" i="4"/>
  <c r="T58" i="4"/>
  <c r="R58" i="4"/>
  <c r="P58" i="4"/>
  <c r="N58" i="4"/>
  <c r="X53" i="4"/>
  <c r="E72" i="4"/>
  <c r="S42" i="4"/>
  <c r="X56" i="4"/>
  <c r="X57" i="4"/>
  <c r="X55" i="4"/>
  <c r="X52" i="4"/>
  <c r="X58" i="4"/>
  <c r="T33" i="4"/>
  <c r="Q42" i="4"/>
  <c r="Q48" i="4"/>
  <c r="J42" i="4"/>
  <c r="J48" i="4"/>
  <c r="I42" i="4"/>
  <c r="F42" i="4"/>
  <c r="R23" i="4"/>
  <c r="T23" i="4"/>
  <c r="V23" i="4"/>
  <c r="X23" i="4"/>
  <c r="Z23" i="4"/>
  <c r="AB23" i="4"/>
  <c r="N37" i="5"/>
  <c r="I37" i="5"/>
  <c r="G37" i="5"/>
  <c r="E37" i="5"/>
  <c r="C37" i="5"/>
  <c r="P36" i="5"/>
  <c r="P35" i="5"/>
  <c r="P34" i="5"/>
  <c r="P33" i="5"/>
  <c r="P32" i="5"/>
  <c r="P31" i="5"/>
  <c r="P30" i="5"/>
  <c r="P29" i="5"/>
  <c r="N82" i="4"/>
  <c r="P82" i="4"/>
  <c r="R82" i="4"/>
  <c r="T82" i="4"/>
  <c r="V82" i="4"/>
  <c r="X82" i="4"/>
  <c r="N15" i="4"/>
  <c r="N78" i="4"/>
  <c r="P78" i="4"/>
  <c r="R78" i="4"/>
  <c r="T78" i="4"/>
  <c r="V78" i="4"/>
  <c r="X78" i="4"/>
  <c r="N80" i="4"/>
  <c r="P80" i="4"/>
  <c r="R80" i="4"/>
  <c r="T80" i="4"/>
  <c r="V80" i="4"/>
  <c r="X80" i="4"/>
  <c r="N75" i="4"/>
  <c r="P75" i="4"/>
  <c r="R75" i="4"/>
  <c r="T75" i="4"/>
  <c r="V75" i="4"/>
  <c r="X75" i="4"/>
  <c r="N79" i="4"/>
  <c r="P79" i="4"/>
  <c r="R79" i="4"/>
  <c r="T79" i="4"/>
  <c r="V79" i="4"/>
  <c r="X79" i="4"/>
  <c r="N71" i="4"/>
  <c r="P71" i="4"/>
  <c r="R71" i="4"/>
  <c r="T71" i="4"/>
  <c r="V71" i="4"/>
  <c r="X71" i="4"/>
  <c r="N77" i="4"/>
  <c r="P77" i="4"/>
  <c r="R77" i="4"/>
  <c r="T77" i="4"/>
  <c r="V77" i="4"/>
  <c r="X77" i="4"/>
  <c r="N81" i="4"/>
  <c r="P81" i="4"/>
  <c r="R81" i="4"/>
  <c r="T81" i="4"/>
  <c r="V81" i="4"/>
  <c r="X81" i="4"/>
  <c r="N83" i="4"/>
  <c r="P83" i="4"/>
  <c r="R83" i="4"/>
  <c r="T83" i="4"/>
  <c r="V83" i="4"/>
  <c r="X83" i="4"/>
  <c r="Z83" i="4"/>
  <c r="N51" i="4"/>
  <c r="P51" i="4"/>
  <c r="R51" i="4"/>
  <c r="T51" i="4"/>
  <c r="Z51" i="4"/>
  <c r="AB51" i="4"/>
  <c r="N57" i="4"/>
  <c r="P57" i="4"/>
  <c r="R57" i="4"/>
  <c r="T57" i="4"/>
  <c r="G57" i="4"/>
  <c r="L57" i="4"/>
  <c r="Z57" i="4"/>
  <c r="AB57" i="4"/>
  <c r="N54" i="4"/>
  <c r="P54" i="4"/>
  <c r="R54" i="4"/>
  <c r="T54" i="4"/>
  <c r="Z54" i="4"/>
  <c r="AB54" i="4"/>
  <c r="N55" i="4"/>
  <c r="P55" i="4"/>
  <c r="R55" i="4"/>
  <c r="T55" i="4"/>
  <c r="Z55" i="4"/>
  <c r="AB55" i="4"/>
  <c r="N52" i="4"/>
  <c r="P52" i="4"/>
  <c r="R52" i="4"/>
  <c r="T52" i="4"/>
  <c r="Z52" i="4"/>
  <c r="AB52" i="4"/>
  <c r="N53" i="4"/>
  <c r="N59" i="4"/>
  <c r="P53" i="4"/>
  <c r="R53" i="4"/>
  <c r="T53" i="4"/>
  <c r="G53" i="4"/>
  <c r="Z53" i="4"/>
  <c r="AB53" i="4"/>
  <c r="E29" i="4"/>
  <c r="N29" i="4"/>
  <c r="P29" i="4"/>
  <c r="V29" i="4"/>
  <c r="X29" i="4"/>
  <c r="Z29" i="4"/>
  <c r="Z42" i="4"/>
  <c r="Z48" i="4"/>
  <c r="AB29" i="4"/>
  <c r="V30" i="4"/>
  <c r="I25" i="4"/>
  <c r="I26" i="4"/>
  <c r="J25" i="4"/>
  <c r="J26" i="4"/>
  <c r="K25" i="4"/>
  <c r="K26" i="4"/>
  <c r="M25" i="4"/>
  <c r="M26" i="4"/>
  <c r="O25" i="4"/>
  <c r="O26" i="4"/>
  <c r="Q25" i="4"/>
  <c r="Q26" i="4"/>
  <c r="S25" i="4"/>
  <c r="S26" i="4"/>
  <c r="U25" i="4"/>
  <c r="U26" i="4"/>
  <c r="W25" i="4"/>
  <c r="W26" i="4"/>
  <c r="Y25" i="4"/>
  <c r="Y26" i="4"/>
  <c r="AA25" i="4"/>
  <c r="AA26" i="4"/>
  <c r="R18" i="4"/>
  <c r="T18" i="4"/>
  <c r="V18" i="4"/>
  <c r="X18" i="4"/>
  <c r="Z18" i="4"/>
  <c r="AB18" i="4"/>
  <c r="R19" i="4"/>
  <c r="T19" i="4"/>
  <c r="V19" i="4"/>
  <c r="X19" i="4"/>
  <c r="Z19" i="4"/>
  <c r="AB19" i="4"/>
  <c r="R20" i="4"/>
  <c r="T20" i="4"/>
  <c r="V20" i="4"/>
  <c r="X20" i="4"/>
  <c r="Z20" i="4"/>
  <c r="AB20" i="4"/>
  <c r="N21" i="4"/>
  <c r="R21" i="4"/>
  <c r="T21" i="4"/>
  <c r="V21" i="4"/>
  <c r="X21" i="4"/>
  <c r="Z21" i="4"/>
  <c r="AB21" i="4"/>
  <c r="R22" i="4"/>
  <c r="T22" i="4"/>
  <c r="V22" i="4"/>
  <c r="X22" i="4"/>
  <c r="Z22" i="4"/>
  <c r="AB22" i="4"/>
  <c r="R24" i="4"/>
  <c r="T24" i="4"/>
  <c r="V24" i="4"/>
  <c r="X24" i="4"/>
  <c r="Z24" i="4"/>
  <c r="AB24" i="4"/>
  <c r="R11" i="4"/>
  <c r="T11" i="4"/>
  <c r="V11" i="4"/>
  <c r="V25" i="4"/>
  <c r="V26" i="4"/>
  <c r="X11" i="4"/>
  <c r="Z11" i="4"/>
  <c r="AB11" i="4"/>
  <c r="R12" i="4"/>
  <c r="T12" i="4"/>
  <c r="V12" i="4"/>
  <c r="X12" i="4"/>
  <c r="Z12" i="4"/>
  <c r="AB12" i="4"/>
  <c r="R13" i="4"/>
  <c r="T13" i="4"/>
  <c r="V13" i="4"/>
  <c r="X13" i="4"/>
  <c r="Z13" i="4"/>
  <c r="AB13" i="4"/>
  <c r="N14" i="4"/>
  <c r="R14" i="4"/>
  <c r="T14" i="4"/>
  <c r="V14" i="4"/>
  <c r="X14" i="4"/>
  <c r="Z14" i="4"/>
  <c r="AB14" i="4"/>
  <c r="R15" i="4"/>
  <c r="T15" i="4"/>
  <c r="V15" i="4"/>
  <c r="X15" i="4"/>
  <c r="Z15" i="4"/>
  <c r="AB15" i="4"/>
  <c r="R16" i="4"/>
  <c r="T16" i="4"/>
  <c r="V16" i="4"/>
  <c r="X16" i="4"/>
  <c r="Z16" i="4"/>
  <c r="AB16" i="4"/>
  <c r="R17" i="4"/>
  <c r="T17" i="4"/>
  <c r="V17" i="4"/>
  <c r="X17" i="4"/>
  <c r="Z17" i="4"/>
  <c r="AB17" i="4"/>
  <c r="AB56" i="4"/>
  <c r="Z56" i="4"/>
  <c r="T56" i="4"/>
  <c r="R56" i="4"/>
  <c r="P56" i="4"/>
  <c r="N56" i="4"/>
  <c r="G56" i="4"/>
  <c r="X73" i="4"/>
  <c r="X72" i="4"/>
  <c r="V73" i="4"/>
  <c r="V84" i="4"/>
  <c r="V90" i="4"/>
  <c r="V72" i="4"/>
  <c r="T73" i="4"/>
  <c r="T72" i="4"/>
  <c r="R73" i="4"/>
  <c r="R72" i="4"/>
  <c r="P73" i="4"/>
  <c r="P72" i="4"/>
  <c r="N73" i="4"/>
  <c r="N72" i="4"/>
  <c r="N84" i="4"/>
  <c r="N90" i="4"/>
  <c r="R10" i="4"/>
  <c r="P10" i="4"/>
  <c r="T10" i="4"/>
  <c r="T25" i="4"/>
  <c r="T26" i="4"/>
  <c r="V10" i="4"/>
  <c r="X10" i="4"/>
  <c r="Z10" i="4"/>
  <c r="Z25" i="4"/>
  <c r="Z26" i="4"/>
  <c r="AB10" i="4"/>
  <c r="AA42" i="4"/>
  <c r="Y42" i="4"/>
  <c r="W42" i="4"/>
  <c r="U42" i="4"/>
  <c r="O42" i="4"/>
  <c r="O48" i="4"/>
  <c r="M42" i="4"/>
  <c r="M48" i="4"/>
  <c r="K42" i="4"/>
  <c r="L58" i="4"/>
  <c r="F25" i="4"/>
  <c r="F26" i="4"/>
  <c r="AA68" i="4"/>
  <c r="W68" i="4"/>
  <c r="V89" i="4"/>
  <c r="H67" i="4"/>
  <c r="H89" i="4"/>
  <c r="T89" i="4"/>
  <c r="T84" i="4"/>
  <c r="T90" i="4"/>
  <c r="O68" i="4"/>
  <c r="J68" i="4"/>
  <c r="S48" i="4"/>
  <c r="X67" i="4"/>
  <c r="Q91" i="4"/>
  <c r="M68" i="4"/>
  <c r="K68" i="4"/>
  <c r="X25" i="4"/>
  <c r="X26" i="4"/>
  <c r="K91" i="4"/>
  <c r="Q68" i="4"/>
  <c r="J91" i="4"/>
  <c r="G87" i="4"/>
  <c r="L87" i="4"/>
  <c r="I68" i="4"/>
  <c r="F90" i="4"/>
  <c r="I91" i="4"/>
  <c r="X84" i="4"/>
  <c r="AA90" i="4"/>
  <c r="H91" i="4"/>
  <c r="K90" i="4"/>
  <c r="Y90" i="4"/>
  <c r="S68" i="4"/>
  <c r="S92" i="4"/>
  <c r="AA91" i="4"/>
  <c r="AB89" i="4"/>
  <c r="H74" i="4"/>
  <c r="L74" i="4"/>
  <c r="X59" i="4"/>
  <c r="X68" i="4"/>
  <c r="R47" i="4"/>
  <c r="M90" i="4"/>
  <c r="M92" i="4"/>
  <c r="U48" i="4"/>
  <c r="U92" i="4"/>
  <c r="P84" i="4"/>
  <c r="F91" i="4"/>
  <c r="S91" i="4"/>
  <c r="T47" i="4"/>
  <c r="E47" i="4"/>
  <c r="N25" i="4"/>
  <c r="N26" i="4"/>
  <c r="G65" i="4"/>
  <c r="L65" i="4"/>
  <c r="G51" i="4"/>
  <c r="H51" i="4"/>
  <c r="W48" i="4"/>
  <c r="F48" i="4"/>
  <c r="AB84" i="4"/>
  <c r="AB90" i="4"/>
  <c r="J90" i="4"/>
  <c r="G63" i="4"/>
  <c r="L63" i="4"/>
  <c r="Z47" i="4"/>
  <c r="I48" i="4"/>
  <c r="E25" i="4"/>
  <c r="E26" i="4"/>
  <c r="I90" i="4"/>
  <c r="Y91" i="4"/>
  <c r="E89" i="4"/>
  <c r="E84" i="4"/>
  <c r="E90" i="4"/>
  <c r="R25" i="4"/>
  <c r="R26" i="4"/>
  <c r="O90" i="4"/>
  <c r="O92" i="4"/>
  <c r="G21" i="4"/>
  <c r="L21" i="4"/>
  <c r="AA48" i="4"/>
  <c r="G54" i="4"/>
  <c r="L54" i="4"/>
  <c r="O91" i="4"/>
  <c r="G36" i="4"/>
  <c r="L36" i="4"/>
  <c r="Y48" i="4"/>
  <c r="Z59" i="4"/>
  <c r="AB25" i="4"/>
  <c r="AB26" i="4"/>
  <c r="P42" i="4"/>
  <c r="P48" i="4"/>
  <c r="R59" i="4"/>
  <c r="AB59" i="4"/>
  <c r="K48" i="4"/>
  <c r="K92" i="4"/>
  <c r="G20" i="4"/>
  <c r="L20" i="4"/>
  <c r="G18" i="4"/>
  <c r="L18" i="4"/>
  <c r="G29" i="4"/>
  <c r="L29" i="4"/>
  <c r="P59" i="4"/>
  <c r="E67" i="4"/>
  <c r="T67" i="4"/>
  <c r="T91" i="4"/>
  <c r="X89" i="4"/>
  <c r="X90" i="4"/>
  <c r="E42" i="4"/>
  <c r="W92" i="4"/>
  <c r="X42" i="4"/>
  <c r="G78" i="4"/>
  <c r="L78" i="4"/>
  <c r="G81" i="4"/>
  <c r="H81" i="4"/>
  <c r="G64" i="4"/>
  <c r="L64" i="4"/>
  <c r="G52" i="4"/>
  <c r="L52" i="4"/>
  <c r="R84" i="4"/>
  <c r="Q92" i="4"/>
  <c r="G37" i="4"/>
  <c r="L37" i="4"/>
  <c r="Y68" i="4"/>
  <c r="J92" i="4"/>
  <c r="AA92" i="4"/>
  <c r="Y92" i="4"/>
  <c r="E48" i="4"/>
  <c r="E91" i="4"/>
  <c r="I92" i="4"/>
  <c r="E51" i="4"/>
  <c r="E52" i="4"/>
  <c r="E55" i="4"/>
  <c r="E53" i="4"/>
  <c r="E57" i="4"/>
  <c r="F59" i="4"/>
  <c r="F68" i="4"/>
  <c r="F92" i="4"/>
  <c r="E59" i="4"/>
  <c r="E68" i="4"/>
  <c r="E92" i="4"/>
  <c r="P37" i="5"/>
  <c r="AB91" i="4"/>
  <c r="AB68" i="4"/>
  <c r="AB92" i="4"/>
  <c r="G19" i="4"/>
  <c r="G38" i="4"/>
  <c r="L38" i="4"/>
  <c r="G33" i="4"/>
  <c r="L33" i="4"/>
  <c r="G40" i="4"/>
  <c r="L40" i="4"/>
  <c r="L75" i="4"/>
  <c r="H75" i="4"/>
  <c r="Z68" i="4"/>
  <c r="Z92" i="4"/>
  <c r="G10" i="4"/>
  <c r="L10" i="4"/>
  <c r="G46" i="4"/>
  <c r="L46" i="4"/>
  <c r="G24" i="4"/>
  <c r="L24" i="4"/>
  <c r="Z84" i="4"/>
  <c r="Z90" i="4"/>
  <c r="G16" i="4"/>
  <c r="L16" i="4"/>
  <c r="X48" i="4"/>
  <c r="X92" i="4"/>
  <c r="G72" i="4"/>
  <c r="L72" i="4"/>
  <c r="G66" i="4"/>
  <c r="L66" i="4"/>
  <c r="G12" i="4"/>
  <c r="G82" i="4"/>
  <c r="L82" i="4"/>
  <c r="H19" i="4"/>
  <c r="L19" i="4"/>
  <c r="H52" i="4"/>
  <c r="V47" i="4"/>
  <c r="V91" i="4"/>
  <c r="G73" i="4"/>
  <c r="G88" i="4"/>
  <c r="L88" i="4"/>
  <c r="G55" i="4"/>
  <c r="H55" i="4"/>
  <c r="G13" i="4"/>
  <c r="L13" i="4"/>
  <c r="G11" i="4"/>
  <c r="H11" i="4"/>
  <c r="G83" i="4"/>
  <c r="H83" i="4"/>
  <c r="G14" i="4"/>
  <c r="G35" i="4"/>
  <c r="L35" i="4"/>
  <c r="H53" i="4"/>
  <c r="L53" i="4"/>
  <c r="L30" i="4"/>
  <c r="H30" i="4"/>
  <c r="T92" i="4"/>
  <c r="G17" i="4"/>
  <c r="H17" i="4"/>
  <c r="H78" i="4"/>
  <c r="T59" i="4"/>
  <c r="T68" i="4"/>
  <c r="G34" i="4"/>
  <c r="L34" i="4"/>
  <c r="G76" i="4"/>
  <c r="G41" i="4"/>
  <c r="L41" i="4"/>
  <c r="R89" i="4"/>
  <c r="R90" i="4"/>
  <c r="R92" i="4"/>
  <c r="H14" i="4"/>
  <c r="L14" i="4"/>
  <c r="H10" i="4"/>
  <c r="G15" i="4"/>
  <c r="H15" i="4"/>
  <c r="G32" i="4"/>
  <c r="L32" i="4"/>
  <c r="P25" i="4"/>
  <c r="P26" i="4"/>
  <c r="P92" i="4"/>
  <c r="G39" i="4"/>
  <c r="L39" i="4"/>
  <c r="G77" i="4"/>
  <c r="H77" i="4"/>
  <c r="G79" i="4"/>
  <c r="L79" i="4"/>
  <c r="G80" i="4"/>
  <c r="H80" i="4"/>
  <c r="G23" i="4"/>
  <c r="L23" i="4"/>
  <c r="G62" i="4"/>
  <c r="L62" i="4"/>
  <c r="G22" i="4"/>
  <c r="L22" i="4"/>
  <c r="G45" i="4"/>
  <c r="L45" i="4"/>
  <c r="G61" i="4"/>
  <c r="L61" i="4"/>
  <c r="L71" i="4"/>
  <c r="H20" i="4"/>
  <c r="L56" i="4"/>
  <c r="H56" i="4"/>
  <c r="N68" i="4"/>
  <c r="L77" i="4"/>
  <c r="N91" i="4"/>
  <c r="H82" i="4"/>
  <c r="N48" i="4"/>
  <c r="N92" i="4"/>
  <c r="L12" i="4"/>
  <c r="H12" i="4"/>
  <c r="L51" i="4"/>
  <c r="G86" i="4"/>
  <c r="G44" i="4"/>
  <c r="H21" i="4"/>
  <c r="L81" i="4"/>
  <c r="N67" i="4"/>
  <c r="H35" i="4"/>
  <c r="H42" i="4"/>
  <c r="H48" i="4"/>
  <c r="L11" i="4"/>
  <c r="L17" i="4"/>
  <c r="H59" i="4"/>
  <c r="H68" i="4"/>
  <c r="L55" i="4"/>
  <c r="H72" i="4"/>
  <c r="G59" i="4"/>
  <c r="L15" i="4"/>
  <c r="H79" i="4"/>
  <c r="L83" i="4"/>
  <c r="H13" i="4"/>
  <c r="H73" i="4"/>
  <c r="H84" i="4"/>
  <c r="H90" i="4"/>
  <c r="L73" i="4"/>
  <c r="G84" i="4"/>
  <c r="L76" i="4"/>
  <c r="V48" i="4"/>
  <c r="V92" i="4"/>
  <c r="H76" i="4"/>
  <c r="G25" i="4"/>
  <c r="G26" i="4"/>
  <c r="L80" i="4"/>
  <c r="L67" i="4"/>
  <c r="L59" i="4"/>
  <c r="L42" i="4"/>
  <c r="R91" i="4"/>
  <c r="L25" i="4"/>
  <c r="L26" i="4"/>
  <c r="G67" i="4"/>
  <c r="H22" i="4"/>
  <c r="G42" i="4"/>
  <c r="L86" i="4"/>
  <c r="L89" i="4"/>
  <c r="G89" i="4"/>
  <c r="G90" i="4"/>
  <c r="L44" i="4"/>
  <c r="L47" i="4"/>
  <c r="G47" i="4"/>
  <c r="G68" i="4"/>
  <c r="H25" i="4"/>
  <c r="H26" i="4"/>
  <c r="L84" i="4"/>
  <c r="L68" i="4"/>
  <c r="H92" i="4"/>
  <c r="L90" i="4"/>
  <c r="L91" i="4"/>
  <c r="G91" i="4"/>
  <c r="L48" i="4"/>
  <c r="L92" i="4"/>
  <c r="G48" i="4"/>
  <c r="G92" i="4"/>
</calcChain>
</file>

<file path=xl/sharedStrings.xml><?xml version="1.0" encoding="utf-8"?>
<sst xmlns="http://schemas.openxmlformats.org/spreadsheetml/2006/main" count="395" uniqueCount="275">
  <si>
    <t>Семестровий контроль</t>
  </si>
  <si>
    <t>Кількість годин</t>
  </si>
  <si>
    <t>Розподіл годин по курсах та семестрах</t>
  </si>
  <si>
    <t>Іспити, семестр</t>
  </si>
  <si>
    <t>Заліки, семестр</t>
  </si>
  <si>
    <t>Всього аудиторних годин</t>
  </si>
  <si>
    <t>З них</t>
  </si>
  <si>
    <t>1 курс</t>
  </si>
  <si>
    <t>2 курс</t>
  </si>
  <si>
    <t>3 курс</t>
  </si>
  <si>
    <t>Тижнів у семестрі</t>
  </si>
  <si>
    <t>Кількість годин на самостійне вивчення</t>
  </si>
  <si>
    <t>Курсових робіт</t>
  </si>
  <si>
    <t>Екзаменів</t>
  </si>
  <si>
    <t>Гранично допустиме навантаження студента на тиждень</t>
  </si>
  <si>
    <t xml:space="preserve">Кредити </t>
  </si>
  <si>
    <t>Загальний обсяг годин</t>
  </si>
  <si>
    <t xml:space="preserve">Загальний обсяг навчальних годин та кредитів для  підготовки бакалавра  </t>
  </si>
  <si>
    <t>Атестація</t>
  </si>
  <si>
    <t>4 курс</t>
  </si>
  <si>
    <t>Українська мова (за професійним спрямуванням)</t>
  </si>
  <si>
    <t>Філософія</t>
  </si>
  <si>
    <t>Історія української державності та культури</t>
  </si>
  <si>
    <t>Шифр</t>
  </si>
  <si>
    <t>Навчальних практик</t>
  </si>
  <si>
    <t>Заліків</t>
  </si>
  <si>
    <t>Виробнича пратика</t>
  </si>
  <si>
    <t>Компоненти ОПП</t>
  </si>
  <si>
    <t>РАЗОМ компоненти  ОПП самостійного вибору студента</t>
  </si>
  <si>
    <t>Лекційні</t>
  </si>
  <si>
    <t xml:space="preserve">Практичні </t>
  </si>
  <si>
    <t xml:space="preserve">Семінарські </t>
  </si>
  <si>
    <t xml:space="preserve">Лабораторні </t>
  </si>
  <si>
    <t xml:space="preserve">Правознавство </t>
  </si>
  <si>
    <t>Соціологія і соціальна інклюзія</t>
  </si>
  <si>
    <t>Безпека життєдіяльності та охорона праці в умовах інклюзії</t>
  </si>
  <si>
    <t>Вища математика</t>
  </si>
  <si>
    <t>Разом за курс</t>
  </si>
  <si>
    <t>Економічна теорія</t>
  </si>
  <si>
    <t>Господарське право</t>
  </si>
  <si>
    <t>Економіка підприємства</t>
  </si>
  <si>
    <t>4 (3,4)</t>
  </si>
  <si>
    <t>Менеджмент</t>
  </si>
  <si>
    <t>Теорія бухгалтерського обліку</t>
  </si>
  <si>
    <t>6 (5,6)</t>
  </si>
  <si>
    <t>Фінансовий облік 1</t>
  </si>
  <si>
    <t>Фінансовий облік 2</t>
  </si>
  <si>
    <t>Курсова робота з фінансового обліку</t>
  </si>
  <si>
    <t>Звітність підприємств</t>
  </si>
  <si>
    <t>Облік і звітність в оподаткуванні</t>
  </si>
  <si>
    <t>Облік у банках</t>
  </si>
  <si>
    <t>Іноземна мова (за професійним спрямуванням)</t>
  </si>
  <si>
    <t>Виробнича практика</t>
  </si>
  <si>
    <t>Облік і звітність суб'єктів малого підприємництва</t>
  </si>
  <si>
    <t>Оптимізаційні методи і моделі</t>
  </si>
  <si>
    <t>ЗАТВЕРДЖЕНО</t>
  </si>
  <si>
    <t>Міністерство освіти і науки України</t>
  </si>
  <si>
    <t>НАВЧАЛЬНИЙ ПЛАН</t>
  </si>
  <si>
    <t>на основі повної загальної середньої освіти</t>
  </si>
  <si>
    <t>І. Графік освітнього процесу</t>
  </si>
  <si>
    <t>Курс</t>
  </si>
  <si>
    <t>Вересень</t>
  </si>
  <si>
    <t>29.09-5.10</t>
  </si>
  <si>
    <t>Жовтень</t>
  </si>
  <si>
    <t>27.10-2.11</t>
  </si>
  <si>
    <t>Листопад</t>
  </si>
  <si>
    <t>Грудень</t>
  </si>
  <si>
    <t>29.12-4.01</t>
  </si>
  <si>
    <t>Січень</t>
  </si>
  <si>
    <t>26.01-1.02</t>
  </si>
  <si>
    <t>Лютий</t>
  </si>
  <si>
    <t>23.02-1.03</t>
  </si>
  <si>
    <t>Березень</t>
  </si>
  <si>
    <t>30.03-5.04</t>
  </si>
  <si>
    <t>Квітень</t>
  </si>
  <si>
    <t>27.04-3.05</t>
  </si>
  <si>
    <t>Травень</t>
  </si>
  <si>
    <t>Червень</t>
  </si>
  <si>
    <t>29.06-5.07</t>
  </si>
  <si>
    <t>Липень</t>
  </si>
  <si>
    <t>27.07-1.08</t>
  </si>
  <si>
    <t>Серпень</t>
  </si>
  <si>
    <t>1-7</t>
  </si>
  <si>
    <t>8-14</t>
  </si>
  <si>
    <t>15-21</t>
  </si>
  <si>
    <t>22-28</t>
  </si>
  <si>
    <t>6-12</t>
  </si>
  <si>
    <t>13-19</t>
  </si>
  <si>
    <t>20-26</t>
  </si>
  <si>
    <t>3-9</t>
  </si>
  <si>
    <t>10-16</t>
  </si>
  <si>
    <t>17-23</t>
  </si>
  <si>
    <t>24-30</t>
  </si>
  <si>
    <t>5-11</t>
  </si>
  <si>
    <t>12-18</t>
  </si>
  <si>
    <t>19-25</t>
  </si>
  <si>
    <t>2-8</t>
  </si>
  <si>
    <t>9-15</t>
  </si>
  <si>
    <t>16-22</t>
  </si>
  <si>
    <t>23-29</t>
  </si>
  <si>
    <t>4-10</t>
  </si>
  <si>
    <t>11-17</t>
  </si>
  <si>
    <t>18-24</t>
  </si>
  <si>
    <t>25-31</t>
  </si>
  <si>
    <t>23-31</t>
  </si>
  <si>
    <t>Е</t>
  </si>
  <si>
    <t>К</t>
  </si>
  <si>
    <t>Кс</t>
  </si>
  <si>
    <t>Пн</t>
  </si>
  <si>
    <t>Пв</t>
  </si>
  <si>
    <t>А</t>
  </si>
  <si>
    <t>Позначення:</t>
  </si>
  <si>
    <t>теоретичне навчання;</t>
  </si>
  <si>
    <t>екзаменаційна сесія;</t>
  </si>
  <si>
    <t>П</t>
  </si>
  <si>
    <t>практика;</t>
  </si>
  <si>
    <t>К/Кс</t>
  </si>
  <si>
    <t>канікули;</t>
  </si>
  <si>
    <t>ІІ. Зведені дані про бюджет часу, тижні</t>
  </si>
  <si>
    <t>ІІІ. Практика</t>
  </si>
  <si>
    <t>IV. Атестація</t>
  </si>
  <si>
    <t>Семестр</t>
  </si>
  <si>
    <t>Теоретичне навчання</t>
  </si>
  <si>
    <t>Екзаменаційна сесія</t>
  </si>
  <si>
    <t>Практика (навчальна, виробнича)</t>
  </si>
  <si>
    <t>Атестація (ЗБР)</t>
  </si>
  <si>
    <t>Атестація (КЕзіС)</t>
  </si>
  <si>
    <t>Канікули/канікули святкові</t>
  </si>
  <si>
    <t>Разом</t>
  </si>
  <si>
    <t>Назва практики</t>
  </si>
  <si>
    <t>Тижні</t>
  </si>
  <si>
    <t>Кредити ЄКТС</t>
  </si>
  <si>
    <t>Форма атестації</t>
  </si>
  <si>
    <t>Навчальна</t>
  </si>
  <si>
    <t>Виробнича</t>
  </si>
  <si>
    <t>Основи економічної освіти</t>
  </si>
  <si>
    <t>Гроші і кредит</t>
  </si>
  <si>
    <t>Фінанси підприємств</t>
  </si>
  <si>
    <t xml:space="preserve">Державний фінансовий контроль </t>
  </si>
  <si>
    <t>Бюджетна система</t>
  </si>
  <si>
    <t xml:space="preserve">Управлінський облік </t>
  </si>
  <si>
    <t>Облік в галузях економіки</t>
  </si>
  <si>
    <t>Основи наукових досліджень</t>
  </si>
  <si>
    <t>Інклюзивна економіка</t>
  </si>
  <si>
    <t>ОК 01</t>
  </si>
  <si>
    <t>ОК 03</t>
  </si>
  <si>
    <t xml:space="preserve"> Голова Вченої ради, ректор</t>
  </si>
  <si>
    <t>____________Мар'ян ТРІПАК</t>
  </si>
  <si>
    <t>Освітній ступінь</t>
  </si>
  <si>
    <t xml:space="preserve"> Бакалавр</t>
  </si>
  <si>
    <t xml:space="preserve">Навчально-реабілітаційний заклад вищої освіти </t>
  </si>
  <si>
    <t>Освітня кваліфікація</t>
  </si>
  <si>
    <t>"Кам'янець-Подільський державний інститут"</t>
  </si>
  <si>
    <t>Термін навчання</t>
  </si>
  <si>
    <t xml:space="preserve"> 3 роки та 10 місяців</t>
  </si>
  <si>
    <r>
      <t xml:space="preserve">підготовки </t>
    </r>
    <r>
      <rPr>
        <b/>
        <sz val="10"/>
        <color indexed="8"/>
        <rFont val="Times New Roman"/>
        <family val="1"/>
        <charset val="204"/>
      </rPr>
      <t>бакалавра</t>
    </r>
  </si>
  <si>
    <t>Освітньо-професійна програма</t>
  </si>
  <si>
    <t xml:space="preserve">Галузь знань  </t>
  </si>
  <si>
    <t>Спеціальність</t>
  </si>
  <si>
    <t>Форма здобуття вищої освіти</t>
  </si>
  <si>
    <t>Денна</t>
  </si>
  <si>
    <t xml:space="preserve">Рік вступу </t>
  </si>
  <si>
    <t xml:space="preserve">Бакалавр  обліку </t>
  </si>
  <si>
    <t>і оподаткування</t>
  </si>
  <si>
    <t xml:space="preserve">Облік і  оподаткування </t>
  </si>
  <si>
    <t>Організація обліку в умовах інклюзії</t>
  </si>
  <si>
    <t>Назва освітньої компоненти</t>
  </si>
  <si>
    <t>ОК 02</t>
  </si>
  <si>
    <t>ОК 04</t>
  </si>
  <si>
    <t>ОК 05</t>
  </si>
  <si>
    <t>ОК 06</t>
  </si>
  <si>
    <t>ОК 07</t>
  </si>
  <si>
    <t>ОК 08</t>
  </si>
  <si>
    <t>ОК 09</t>
  </si>
  <si>
    <t>ОК 10</t>
  </si>
  <si>
    <t>ОК 11</t>
  </si>
  <si>
    <t>ОК 12</t>
  </si>
  <si>
    <t>ОК 13</t>
  </si>
  <si>
    <t>ОК 14</t>
  </si>
  <si>
    <t>ОК 15</t>
  </si>
  <si>
    <t>ОК 16</t>
  </si>
  <si>
    <t>ОК 17</t>
  </si>
  <si>
    <t>ОК 18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</si>
  <si>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</si>
  <si>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</si>
  <si>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</si>
  <si>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</si>
  <si>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</si>
  <si>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</si>
  <si>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</si>
  <si>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</si>
  <si>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</si>
  <si>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</si>
  <si>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</si>
  <si>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ОК 30</t>
  </si>
  <si>
    <t>ОК 31</t>
  </si>
  <si>
    <t>ОК 32</t>
  </si>
  <si>
    <t>ОК 33</t>
  </si>
  <si>
    <t>ОК 35</t>
  </si>
  <si>
    <t>ОК 36</t>
  </si>
  <si>
    <t>ОК 37</t>
  </si>
  <si>
    <t>ОК 39</t>
  </si>
  <si>
    <t>ОК 41</t>
  </si>
  <si>
    <t>ОК 42</t>
  </si>
  <si>
    <t>ОК 45</t>
  </si>
  <si>
    <t>ОК 40</t>
  </si>
  <si>
    <t>ОК 34</t>
  </si>
  <si>
    <t>ОК 43</t>
  </si>
  <si>
    <t>ОК 44</t>
  </si>
  <si>
    <t>ОК 46</t>
  </si>
  <si>
    <t>ОК 47</t>
  </si>
  <si>
    <t>Навчальний тренинг  з фінансового обліку</t>
  </si>
  <si>
    <t>ОК 38</t>
  </si>
  <si>
    <t>Податкова система</t>
  </si>
  <si>
    <t>Іноземна мова 1</t>
  </si>
  <si>
    <t>Іноземна мова 2</t>
  </si>
  <si>
    <t>Фінансовий облік, Економічний аналіз, Управлінський облік, Державний фінансовий контроль, Облік і звітність в оподаткуванні</t>
  </si>
  <si>
    <t xml:space="preserve"> Кваліфікаційна робота</t>
  </si>
  <si>
    <t>ВК 5.1</t>
  </si>
  <si>
    <t>ВК 5.2</t>
  </si>
  <si>
    <t>ВК 5.3</t>
  </si>
  <si>
    <t>ВК 6.1</t>
  </si>
  <si>
    <t>ВК 6.2</t>
  </si>
  <si>
    <t>ВК 6.3</t>
  </si>
  <si>
    <t>ВК 4.1</t>
  </si>
  <si>
    <t>ВК 4.2</t>
  </si>
  <si>
    <t>ВК 4.3</t>
  </si>
  <si>
    <t>Вибіркова освітня компонента 1</t>
  </si>
  <si>
    <t>Вибіркова освітня компонента 2</t>
  </si>
  <si>
    <t>Вибіркова освітня компонента 3</t>
  </si>
  <si>
    <t>ВК 7.1</t>
  </si>
  <si>
    <t>ВК 7.2</t>
  </si>
  <si>
    <t>ВК 7.3</t>
  </si>
  <si>
    <t xml:space="preserve">Освітні компоненти вільного вибору </t>
  </si>
  <si>
    <t>Обов'язкові освітні компоненти</t>
  </si>
  <si>
    <t>Разом обов'язкові освітні компоненти</t>
  </si>
  <si>
    <t xml:space="preserve">Разом освітні компоненти вільного вибору </t>
  </si>
  <si>
    <t xml:space="preserve">Атестаційний кваліфікаційний екзамен </t>
  </si>
  <si>
    <t>1.Обов'язкові освітні компоненти</t>
  </si>
  <si>
    <t xml:space="preserve">2.Освітні компоненти вільного вибору </t>
  </si>
  <si>
    <t>Освітні компоненти, що  вивчаються, з них:</t>
  </si>
  <si>
    <t>Декан факультету</t>
  </si>
  <si>
    <t>Гарант</t>
  </si>
  <si>
    <t>Завідувач кафедри</t>
  </si>
  <si>
    <t>Керівник навчального відділу</t>
  </si>
  <si>
    <t>___________Олег КОРКУШКО</t>
  </si>
  <si>
    <t>___________Андрій ТИМКІВ</t>
  </si>
  <si>
    <t xml:space="preserve">___________Наталія ШЕВЧУК </t>
  </si>
  <si>
    <t>_____________Ірина ГОДНЮК</t>
  </si>
  <si>
    <t>8 (При комісії)</t>
  </si>
  <si>
    <t xml:space="preserve">Інформаційні системи і технології в обліку і оподаткуванні </t>
  </si>
  <si>
    <t xml:space="preserve">Ризики господарської діяльності </t>
  </si>
  <si>
    <t xml:space="preserve">Аудит </t>
  </si>
  <si>
    <t>Облік і звітність у бюджетних установах</t>
  </si>
  <si>
    <t>HR менеджмент</t>
  </si>
  <si>
    <t>Фізична культура і реабілітація</t>
  </si>
  <si>
    <t>Атестаційний кваліфікаційний екзамен</t>
  </si>
  <si>
    <t>Статистика</t>
  </si>
  <si>
    <t>Навчальний тренінг з фінансового обліку</t>
  </si>
  <si>
    <t>Цифрові технології</t>
  </si>
  <si>
    <t>БЗВП</t>
  </si>
  <si>
    <t>Економічний та фінансовий аналіз</t>
  </si>
  <si>
    <t>ОК 48</t>
  </si>
  <si>
    <t xml:space="preserve">Етика та соціальна відповідальність бізнесу </t>
  </si>
  <si>
    <t>Курсова робота зі спеціальності</t>
  </si>
  <si>
    <t>Базова загальновійськова підготовка / Безпека, самозахист і громадська готовність *</t>
  </si>
  <si>
    <t>*Базова загальновійськова підготовка (для здобувачів чоловічої статі, які підлягають військовій підготовці згідно з чинним законодавством) / Безпека, самозахист і громадська готовність  (для інших категорій здобувачів вищої освіти)</t>
  </si>
  <si>
    <t>V.  План освітнього  процесу</t>
  </si>
  <si>
    <t xml:space="preserve"> Базова загальновійськова підготовка / Безпека, самозахист і громадська готовність*</t>
  </si>
  <si>
    <t xml:space="preserve"> Базова загальновійськова підготовка </t>
  </si>
  <si>
    <t>D Бізнес, адміністрування та право</t>
  </si>
  <si>
    <t xml:space="preserve">D1 Облік і  оподаткування </t>
  </si>
  <si>
    <r>
      <rPr>
        <sz val="9"/>
        <color indexed="10"/>
        <rFont val="Times New Roman"/>
        <family val="1"/>
        <charset val="204"/>
      </rPr>
      <t xml:space="preserve"> 26 </t>
    </r>
    <r>
      <rPr>
        <sz val="9"/>
        <rFont val="Times New Roman"/>
        <family val="1"/>
        <charset val="204"/>
      </rPr>
      <t>червня 2025 р.</t>
    </r>
  </si>
  <si>
    <t>Наказ від «26» червня 2025 р. № 101</t>
  </si>
  <si>
    <t>Навчальний план розглянуто та затверджено на засіданні Вченої ради Навчально-реабілітаційного закладу вищої освіти «Кам’янець-Подільський державний інститут» (протокол від 26.06.2025 року №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</si>
</sst>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sz val="8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4"/>
      <color rgb="FFFF000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7.5"/>
      <color theme="1"/>
      <name val="Calibri"/>
      <family val="2"/>
      <charset val="204"/>
      <scheme val="minor"/>
    </font>
    <font>
      <b/>
      <sz val="10"/>
      <color theme="1"/>
      <name val="Arial Cyr"/>
      <family val="2"/>
      <charset val="204"/>
    </font>
    <font>
      <b/>
      <sz val="14"/>
      <color theme="1"/>
      <name val="Arial Cyr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/>
    <xf numFmtId="0" fontId="1" fillId="0" borderId="1" xfId="0" applyFont="1" applyFill="1" applyBorder="1"/>
    <xf numFmtId="0" fontId="1" fillId="2" borderId="1" xfId="0" applyFont="1" applyFill="1" applyBorder="1"/>
    <xf numFmtId="0" fontId="5" fillId="0" borderId="1" xfId="0" applyFont="1" applyBorder="1" applyAlignment="1"/>
    <xf numFmtId="0" fontId="5" fillId="0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2" fillId="0" borderId="1" xfId="0" applyFont="1" applyFill="1" applyBorder="1" applyAlignment="1"/>
    <xf numFmtId="0" fontId="5" fillId="0" borderId="1" xfId="0" applyFont="1" applyBorder="1" applyAlignment="1">
      <alignment horizontal="center"/>
    </xf>
    <xf numFmtId="0" fontId="2" fillId="4" borderId="1" xfId="0" applyFont="1" applyFill="1" applyBorder="1"/>
    <xf numFmtId="0" fontId="7" fillId="5" borderId="1" xfId="0" applyFont="1" applyFill="1" applyBorder="1" applyAlignment="1">
      <alignment wrapText="1"/>
    </xf>
    <xf numFmtId="0" fontId="8" fillId="6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5" fillId="7" borderId="1" xfId="0" applyFont="1" applyFill="1" applyBorder="1"/>
    <xf numFmtId="0" fontId="4" fillId="2" borderId="3" xfId="0" applyFont="1" applyFill="1" applyBorder="1"/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5" fillId="0" borderId="4" xfId="0" applyFont="1" applyBorder="1" applyAlignment="1"/>
    <xf numFmtId="0" fontId="4" fillId="0" borderId="5" xfId="0" applyFont="1" applyFill="1" applyBorder="1" applyAlignment="1">
      <alignment horizontal="center"/>
    </xf>
    <xf numFmtId="0" fontId="1" fillId="8" borderId="6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6" fillId="4" borderId="8" xfId="0" applyFont="1" applyFill="1" applyBorder="1"/>
    <xf numFmtId="0" fontId="6" fillId="4" borderId="8" xfId="0" applyFont="1" applyFill="1" applyBorder="1" applyAlignment="1">
      <alignment wrapText="1"/>
    </xf>
    <xf numFmtId="0" fontId="5" fillId="9" borderId="8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9" fontId="21" fillId="0" borderId="9" xfId="0" applyNumberFormat="1" applyFont="1" applyBorder="1" applyAlignment="1">
      <alignment horizontal="center" vertical="center" textRotation="90"/>
    </xf>
    <xf numFmtId="49" fontId="21" fillId="0" borderId="10" xfId="0" applyNumberFormat="1" applyFont="1" applyBorder="1" applyAlignment="1">
      <alignment horizontal="center" vertical="center" textRotation="90"/>
    </xf>
    <xf numFmtId="49" fontId="21" fillId="0" borderId="11" xfId="0" applyNumberFormat="1" applyFont="1" applyBorder="1" applyAlignment="1">
      <alignment horizontal="center" vertical="center" textRotation="90"/>
    </xf>
    <xf numFmtId="49" fontId="21" fillId="0" borderId="12" xfId="0" applyNumberFormat="1" applyFont="1" applyBorder="1" applyAlignment="1">
      <alignment horizontal="center" vertical="center" textRotation="90"/>
    </xf>
    <xf numFmtId="49" fontId="21" fillId="0" borderId="13" xfId="0" applyNumberFormat="1" applyFont="1" applyBorder="1" applyAlignment="1">
      <alignment horizontal="center" vertical="center" textRotation="90"/>
    </xf>
    <xf numFmtId="49" fontId="21" fillId="0" borderId="14" xfId="0" applyNumberFormat="1" applyFont="1" applyBorder="1" applyAlignment="1">
      <alignment horizontal="center" vertical="center" textRotation="90"/>
    </xf>
    <xf numFmtId="49" fontId="21" fillId="0" borderId="15" xfId="0" applyNumberFormat="1" applyFont="1" applyBorder="1" applyAlignment="1">
      <alignment horizontal="center" vertical="center" textRotation="90"/>
    </xf>
    <xf numFmtId="49" fontId="21" fillId="0" borderId="16" xfId="0" applyNumberFormat="1" applyFont="1" applyBorder="1" applyAlignment="1">
      <alignment horizontal="center" vertical="center" textRotation="90"/>
    </xf>
    <xf numFmtId="49" fontId="21" fillId="0" borderId="17" xfId="0" applyNumberFormat="1" applyFont="1" applyBorder="1" applyAlignment="1">
      <alignment horizontal="center" vertical="center" textRotation="90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0" xfId="0" applyFont="1"/>
    <xf numFmtId="0" fontId="24" fillId="0" borderId="0" xfId="0" applyFont="1"/>
    <xf numFmtId="0" fontId="24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20" xfId="0" applyFont="1" applyBorder="1" applyAlignment="1">
      <alignment horizontal="center" vertical="center"/>
    </xf>
    <xf numFmtId="0" fontId="1" fillId="0" borderId="2" xfId="0" applyFont="1" applyBorder="1"/>
    <xf numFmtId="0" fontId="26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22" fillId="0" borderId="0" xfId="0" applyFont="1" applyAlignment="1"/>
    <xf numFmtId="0" fontId="23" fillId="0" borderId="0" xfId="0" applyFont="1"/>
    <xf numFmtId="0" fontId="27" fillId="0" borderId="0" xfId="0" applyFont="1" applyAlignment="1"/>
    <xf numFmtId="0" fontId="14" fillId="0" borderId="0" xfId="0" applyFont="1"/>
    <xf numFmtId="0" fontId="19" fillId="0" borderId="0" xfId="0" applyFont="1" applyAlignment="1"/>
    <xf numFmtId="0" fontId="0" fillId="0" borderId="0" xfId="0" applyAlignment="1"/>
    <xf numFmtId="0" fontId="28" fillId="0" borderId="0" xfId="0" applyFont="1" applyAlignment="1"/>
    <xf numFmtId="0" fontId="22" fillId="0" borderId="28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22" fillId="0" borderId="0" xfId="0" applyFont="1" applyBorder="1" applyAlignment="1"/>
    <xf numFmtId="0" fontId="13" fillId="0" borderId="0" xfId="0" applyFont="1" applyAlignment="1"/>
    <xf numFmtId="0" fontId="11" fillId="0" borderId="0" xfId="0" applyFont="1" applyBorder="1" applyAlignment="1"/>
    <xf numFmtId="0" fontId="19" fillId="0" borderId="0" xfId="0" applyFont="1" applyBorder="1"/>
    <xf numFmtId="0" fontId="29" fillId="0" borderId="0" xfId="0" applyFont="1" applyBorder="1" applyAlignment="1"/>
    <xf numFmtId="0" fontId="19" fillId="0" borderId="2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8" borderId="6" xfId="0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8" borderId="34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5" xfId="0" applyFont="1" applyBorder="1" applyAlignment="1"/>
    <xf numFmtId="0" fontId="4" fillId="0" borderId="1" xfId="0" applyFont="1" applyBorder="1" applyAlignment="1"/>
    <xf numFmtId="0" fontId="4" fillId="0" borderId="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wrapText="1"/>
    </xf>
    <xf numFmtId="0" fontId="4" fillId="0" borderId="0" xfId="0" applyFont="1" applyBorder="1" applyAlignment="1"/>
    <xf numFmtId="0" fontId="19" fillId="0" borderId="39" xfId="0" applyFont="1" applyBorder="1" applyAlignment="1"/>
    <xf numFmtId="0" fontId="21" fillId="0" borderId="0" xfId="0" applyFont="1" applyBorder="1"/>
    <xf numFmtId="0" fontId="30" fillId="0" borderId="0" xfId="0" applyFont="1" applyBorder="1"/>
    <xf numFmtId="0" fontId="18" fillId="0" borderId="0" xfId="0" applyFont="1"/>
    <xf numFmtId="0" fontId="21" fillId="0" borderId="0" xfId="0" applyFont="1" applyBorder="1" applyAlignment="1">
      <alignment vertical="center" textRotation="90"/>
    </xf>
    <xf numFmtId="0" fontId="21" fillId="0" borderId="0" xfId="0" applyFont="1" applyBorder="1" applyAlignment="1">
      <alignment vertical="center" textRotation="90" wrapText="1"/>
    </xf>
    <xf numFmtId="0" fontId="21" fillId="0" borderId="0" xfId="0" applyFont="1" applyBorder="1" applyAlignment="1">
      <alignment vertical="center"/>
    </xf>
    <xf numFmtId="0" fontId="20" fillId="0" borderId="40" xfId="0" applyFont="1" applyBorder="1"/>
    <xf numFmtId="0" fontId="20" fillId="0" borderId="4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/>
    </xf>
    <xf numFmtId="0" fontId="26" fillId="8" borderId="1" xfId="0" applyFont="1" applyFill="1" applyBorder="1" applyAlignment="1">
      <alignment horizontal="center"/>
    </xf>
    <xf numFmtId="0" fontId="31" fillId="8" borderId="1" xfId="0" applyFont="1" applyFill="1" applyBorder="1" applyAlignment="1">
      <alignment horizontal="center"/>
    </xf>
    <xf numFmtId="0" fontId="31" fillId="8" borderId="4" xfId="0" applyFont="1" applyFill="1" applyBorder="1" applyAlignment="1">
      <alignment horizontal="center"/>
    </xf>
    <xf numFmtId="0" fontId="32" fillId="8" borderId="6" xfId="0" applyFont="1" applyFill="1" applyBorder="1" applyAlignment="1"/>
    <xf numFmtId="0" fontId="31" fillId="8" borderId="6" xfId="0" applyFont="1" applyFill="1" applyBorder="1" applyAlignment="1">
      <alignment horizontal="center"/>
    </xf>
    <xf numFmtId="0" fontId="31" fillId="8" borderId="7" xfId="0" applyFont="1" applyFill="1" applyBorder="1" applyAlignment="1">
      <alignment horizontal="center"/>
    </xf>
    <xf numFmtId="0" fontId="31" fillId="0" borderId="1" xfId="0" applyFont="1" applyBorder="1" applyAlignment="1"/>
    <xf numFmtId="0" fontId="31" fillId="0" borderId="1" xfId="0" applyFont="1" applyFill="1" applyBorder="1" applyAlignment="1"/>
    <xf numFmtId="0" fontId="31" fillId="0" borderId="4" xfId="0" applyFont="1" applyBorder="1" applyAlignment="1"/>
    <xf numFmtId="0" fontId="26" fillId="0" borderId="1" xfId="0" applyFont="1" applyFill="1" applyBorder="1" applyAlignment="1">
      <alignment horizontal="center" wrapText="1"/>
    </xf>
    <xf numFmtId="0" fontId="26" fillId="0" borderId="34" xfId="0" applyFont="1" applyFill="1" applyBorder="1" applyAlignment="1">
      <alignment horizontal="center"/>
    </xf>
    <xf numFmtId="0" fontId="26" fillId="5" borderId="34" xfId="0" applyFont="1" applyFill="1" applyBorder="1" applyAlignment="1">
      <alignment horizontal="center"/>
    </xf>
    <xf numFmtId="0" fontId="26" fillId="0" borderId="0" xfId="0" applyFont="1" applyAlignment="1">
      <alignment wrapText="1"/>
    </xf>
    <xf numFmtId="0" fontId="26" fillId="2" borderId="1" xfId="0" applyFont="1" applyFill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20" fillId="0" borderId="44" xfId="0" applyFont="1" applyBorder="1" applyAlignment="1">
      <alignment vertical="center" textRotation="90"/>
    </xf>
    <xf numFmtId="0" fontId="20" fillId="0" borderId="53" xfId="0" applyFont="1" applyBorder="1" applyAlignment="1">
      <alignment vertical="center" textRotation="90"/>
    </xf>
    <xf numFmtId="0" fontId="20" fillId="0" borderId="45" xfId="0" applyFont="1" applyBorder="1" applyAlignment="1">
      <alignment vertical="center" textRotation="90"/>
    </xf>
    <xf numFmtId="0" fontId="23" fillId="0" borderId="20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textRotation="90"/>
    </xf>
    <xf numFmtId="49" fontId="21" fillId="0" borderId="20" xfId="0" applyNumberFormat="1" applyFont="1" applyBorder="1" applyAlignment="1">
      <alignment horizontal="center" vertical="center" textRotation="90"/>
    </xf>
    <xf numFmtId="49" fontId="21" fillId="0" borderId="44" xfId="0" applyNumberFormat="1" applyFont="1" applyBorder="1" applyAlignment="1">
      <alignment horizontal="center" vertical="center" textRotation="90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textRotation="90"/>
    </xf>
    <xf numFmtId="0" fontId="24" fillId="0" borderId="0" xfId="0" applyFont="1" applyAlignment="1">
      <alignment horizontal="right"/>
    </xf>
    <xf numFmtId="0" fontId="19" fillId="0" borderId="20" xfId="0" applyFont="1" applyBorder="1" applyAlignment="1">
      <alignment horizontal="center"/>
    </xf>
    <xf numFmtId="0" fontId="21" fillId="0" borderId="42" xfId="0" applyFont="1" applyBorder="1" applyAlignment="1">
      <alignment horizontal="center" vertical="center" textRotation="90" wrapText="1"/>
    </xf>
    <xf numFmtId="0" fontId="21" fillId="0" borderId="38" xfId="0" applyFont="1" applyBorder="1" applyAlignment="1">
      <alignment horizontal="center" vertical="center" textRotation="90" wrapText="1"/>
    </xf>
    <xf numFmtId="0" fontId="21" fillId="0" borderId="42" xfId="0" applyFont="1" applyBorder="1" applyAlignment="1">
      <alignment horizontal="center" vertical="center" textRotation="90"/>
    </xf>
    <xf numFmtId="0" fontId="21" fillId="0" borderId="38" xfId="0" applyFont="1" applyBorder="1" applyAlignment="1">
      <alignment horizontal="center" vertical="center" textRotation="90"/>
    </xf>
    <xf numFmtId="0" fontId="21" fillId="0" borderId="4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 textRotation="90"/>
    </xf>
    <xf numFmtId="0" fontId="21" fillId="0" borderId="45" xfId="0" applyFont="1" applyBorder="1" applyAlignment="1">
      <alignment horizontal="center" vertical="center" textRotation="90"/>
    </xf>
    <xf numFmtId="0" fontId="21" fillId="0" borderId="46" xfId="0" applyFont="1" applyBorder="1" applyAlignment="1">
      <alignment horizontal="center" vertical="center" textRotation="90"/>
    </xf>
    <xf numFmtId="0" fontId="21" fillId="0" borderId="47" xfId="0" applyFont="1" applyBorder="1" applyAlignment="1">
      <alignment horizontal="center" vertical="center" textRotation="90"/>
    </xf>
    <xf numFmtId="0" fontId="21" fillId="0" borderId="50" xfId="0" applyFont="1" applyBorder="1" applyAlignment="1">
      <alignment horizontal="center" vertical="center" textRotation="90"/>
    </xf>
    <xf numFmtId="0" fontId="21" fillId="0" borderId="51" xfId="0" applyFont="1" applyBorder="1" applyAlignment="1">
      <alignment horizontal="center" vertical="center" textRotation="90"/>
    </xf>
    <xf numFmtId="0" fontId="21" fillId="0" borderId="48" xfId="0" applyFont="1" applyBorder="1" applyAlignment="1">
      <alignment horizontal="center" vertical="center" textRotation="90"/>
    </xf>
    <xf numFmtId="0" fontId="21" fillId="0" borderId="43" xfId="0" applyFont="1" applyBorder="1" applyAlignment="1">
      <alignment horizontal="center" vertical="center" textRotation="90"/>
    </xf>
    <xf numFmtId="0" fontId="21" fillId="0" borderId="46" xfId="0" applyFont="1" applyBorder="1" applyAlignment="1">
      <alignment horizontal="center" vertical="center" textRotation="90" wrapText="1"/>
    </xf>
    <xf numFmtId="0" fontId="21" fillId="0" borderId="47" xfId="0" applyFont="1" applyBorder="1" applyAlignment="1">
      <alignment horizontal="center" vertical="center" textRotation="90" wrapText="1"/>
    </xf>
    <xf numFmtId="0" fontId="21" fillId="0" borderId="50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0" fontId="21" fillId="0" borderId="48" xfId="0" applyFont="1" applyBorder="1" applyAlignment="1">
      <alignment horizontal="center" vertical="center" textRotation="90" wrapText="1"/>
    </xf>
    <xf numFmtId="0" fontId="21" fillId="0" borderId="43" xfId="0" applyFont="1" applyBorder="1" applyAlignment="1">
      <alignment horizontal="center" vertical="center" textRotation="90" wrapText="1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21" fillId="0" borderId="49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 textRotation="90"/>
    </xf>
    <xf numFmtId="0" fontId="21" fillId="0" borderId="52" xfId="0" applyFont="1" applyBorder="1" applyAlignment="1">
      <alignment horizontal="center" vertical="center" textRotation="90"/>
    </xf>
    <xf numFmtId="0" fontId="21" fillId="0" borderId="40" xfId="0" applyFont="1" applyBorder="1" applyAlignment="1">
      <alignment horizontal="center" vertical="center" textRotation="90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22" fillId="0" borderId="28" xfId="0" applyNumberFormat="1" applyFont="1" applyBorder="1" applyAlignment="1">
      <alignment horizontal="left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9" fontId="22" fillId="0" borderId="29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19" fillId="0" borderId="28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1" fillId="0" borderId="20" xfId="0" applyFont="1" applyBorder="1" applyAlignment="1">
      <alignment horizontal="center" wrapText="1"/>
    </xf>
    <xf numFmtId="0" fontId="21" fillId="0" borderId="2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/>
    </xf>
    <xf numFmtId="0" fontId="21" fillId="0" borderId="49" xfId="0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textRotation="90" wrapText="1"/>
    </xf>
    <xf numFmtId="0" fontId="21" fillId="0" borderId="52" xfId="0" applyFont="1" applyBorder="1" applyAlignment="1">
      <alignment horizontal="center" vertical="center" textRotation="90" wrapText="1"/>
    </xf>
    <xf numFmtId="0" fontId="34" fillId="0" borderId="46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2" borderId="3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5" xfId="0" applyFont="1" applyFill="1" applyBorder="1" applyAlignment="1">
      <alignment horizontal="left" wrapText="1"/>
    </xf>
    <xf numFmtId="0" fontId="4" fillId="2" borderId="55" xfId="0" applyFont="1" applyFill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26" fillId="0" borderId="51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10" borderId="39" xfId="0" applyFont="1" applyFill="1" applyBorder="1" applyAlignment="1">
      <alignment horizontal="left" wrapText="1"/>
    </xf>
    <xf numFmtId="0" fontId="10" fillId="10" borderId="2" xfId="0" applyFont="1" applyFill="1" applyBorder="1" applyAlignment="1">
      <alignment horizontal="left" wrapText="1"/>
    </xf>
    <xf numFmtId="0" fontId="31" fillId="10" borderId="54" xfId="0" applyFont="1" applyFill="1" applyBorder="1" applyAlignment="1">
      <alignment horizontal="center"/>
    </xf>
    <xf numFmtId="0" fontId="36" fillId="10" borderId="55" xfId="0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0" fontId="10" fillId="10" borderId="55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31" fillId="3" borderId="61" xfId="0" applyNumberFormat="1" applyFont="1" applyFill="1" applyBorder="1" applyAlignment="1">
      <alignment horizontal="left" wrapText="1"/>
    </xf>
    <xf numFmtId="0" fontId="37" fillId="0" borderId="62" xfId="0" applyNumberFormat="1" applyFont="1" applyBorder="1" applyAlignment="1">
      <alignment horizontal="left" wrapText="1"/>
    </xf>
    <xf numFmtId="0" fontId="5" fillId="3" borderId="61" xfId="0" applyNumberFormat="1" applyFont="1" applyFill="1" applyBorder="1" applyAlignment="1">
      <alignment horizontal="center" wrapText="1"/>
    </xf>
    <xf numFmtId="0" fontId="10" fillId="0" borderId="62" xfId="0" applyNumberFormat="1" applyFont="1" applyBorder="1" applyAlignment="1">
      <alignment horizontal="center" wrapText="1"/>
    </xf>
    <xf numFmtId="0" fontId="10" fillId="0" borderId="63" xfId="0" applyNumberFormat="1" applyFont="1" applyBorder="1" applyAlignment="1">
      <alignment horizontal="center" wrapText="1"/>
    </xf>
    <xf numFmtId="0" fontId="31" fillId="3" borderId="61" xfId="0" applyNumberFormat="1" applyFont="1" applyFill="1" applyBorder="1" applyAlignment="1">
      <alignment horizontal="center" wrapText="1"/>
    </xf>
    <xf numFmtId="0" fontId="36" fillId="0" borderId="62" xfId="0" applyNumberFormat="1" applyFont="1" applyBorder="1" applyAlignment="1">
      <alignment horizontal="center" wrapText="1"/>
    </xf>
    <xf numFmtId="0" fontId="36" fillId="0" borderId="63" xfId="0" applyNumberFormat="1" applyFont="1" applyBorder="1" applyAlignment="1">
      <alignment horizontal="center" wrapText="1"/>
    </xf>
    <xf numFmtId="0" fontId="31" fillId="10" borderId="39" xfId="0" applyFont="1" applyFill="1" applyBorder="1" applyAlignment="1">
      <alignment horizontal="left"/>
    </xf>
    <xf numFmtId="0" fontId="36" fillId="10" borderId="2" xfId="0" applyFont="1" applyFill="1" applyBorder="1" applyAlignment="1">
      <alignment horizontal="left"/>
    </xf>
    <xf numFmtId="0" fontId="5" fillId="10" borderId="39" xfId="0" applyFont="1" applyFill="1" applyBorder="1" applyAlignment="1">
      <alignment horizontal="left"/>
    </xf>
    <xf numFmtId="0" fontId="10" fillId="10" borderId="2" xfId="0" applyFont="1" applyFill="1" applyBorder="1" applyAlignment="1">
      <alignment horizontal="left"/>
    </xf>
    <xf numFmtId="0" fontId="5" fillId="3" borderId="61" xfId="0" applyNumberFormat="1" applyFont="1" applyFill="1" applyBorder="1" applyAlignment="1">
      <alignment horizontal="left" wrapText="1"/>
    </xf>
    <xf numFmtId="0" fontId="2" fillId="0" borderId="62" xfId="0" applyNumberFormat="1" applyFont="1" applyBorder="1" applyAlignment="1">
      <alignment horizontal="left" wrapText="1"/>
    </xf>
    <xf numFmtId="0" fontId="4" fillId="3" borderId="6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34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3" borderId="7" xfId="0" applyFont="1" applyFill="1" applyBorder="1"/>
    <xf numFmtId="0" fontId="5" fillId="0" borderId="4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left"/>
    </xf>
    <xf numFmtId="0" fontId="4" fillId="2" borderId="34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A51"/>
  <sheetViews>
    <sheetView zoomScale="115" zoomScaleNormal="115" workbookViewId="0">
      <selection activeCell="K23" sqref="K23"/>
    </sheetView>
  </sheetViews>
  <sheetFormatPr defaultRowHeight="15" x14ac:dyDescent="0.25"/>
  <cols>
    <col min="1" max="1" width="2.5703125" style="68" customWidth="1"/>
    <col min="2" max="5" width="2.42578125" style="68" customWidth="1"/>
    <col min="6" max="6" width="3.140625" style="68" customWidth="1"/>
    <col min="7" max="9" width="2.42578125" style="68" customWidth="1"/>
    <col min="10" max="10" width="3.42578125" style="68" customWidth="1"/>
    <col min="11" max="11" width="3.140625" style="68" customWidth="1"/>
    <col min="12" max="32" width="2.42578125" style="68" customWidth="1"/>
    <col min="33" max="33" width="2.5703125" style="68" customWidth="1"/>
    <col min="34" max="35" width="2.42578125" style="68" customWidth="1"/>
    <col min="36" max="36" width="2.5703125" style="68" customWidth="1"/>
    <col min="37" max="43" width="2.42578125" style="68" customWidth="1"/>
    <col min="44" max="44" width="4.42578125" style="68" customWidth="1"/>
    <col min="45" max="45" width="3.42578125" style="68" customWidth="1"/>
    <col min="46" max="46" width="2.42578125" style="68" customWidth="1"/>
    <col min="47" max="47" width="3.140625" style="68" customWidth="1"/>
    <col min="48" max="53" width="2.42578125" style="68" customWidth="1"/>
    <col min="54" max="16384" width="9.140625" style="68"/>
  </cols>
  <sheetData>
    <row r="1" spans="1:53" s="36" customFormat="1" ht="15.75" x14ac:dyDescent="0.25">
      <c r="B1"/>
      <c r="C1" s="75" t="s">
        <v>55</v>
      </c>
      <c r="D1" s="75"/>
      <c r="E1" s="75"/>
      <c r="F1" s="75"/>
      <c r="G1" s="75"/>
      <c r="H1" s="82"/>
      <c r="I1" s="82"/>
      <c r="J1" s="82"/>
      <c r="K1" s="86"/>
      <c r="L1" s="247" t="s">
        <v>56</v>
      </c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N1" s="36" t="s">
        <v>148</v>
      </c>
      <c r="AS1" s="248" t="s">
        <v>149</v>
      </c>
      <c r="AT1" s="248"/>
      <c r="AU1" s="248"/>
      <c r="AV1" s="248"/>
      <c r="AW1" s="248"/>
      <c r="AX1" s="248"/>
      <c r="AY1" s="248"/>
      <c r="AZ1" s="248"/>
      <c r="BA1" s="248"/>
    </row>
    <row r="2" spans="1:53" s="36" customFormat="1" ht="13.5" customHeight="1" x14ac:dyDescent="0.2">
      <c r="B2" s="83" t="s">
        <v>146</v>
      </c>
      <c r="C2" s="84"/>
      <c r="D2" s="84"/>
      <c r="E2" s="84"/>
      <c r="F2" s="84"/>
      <c r="G2" s="84"/>
      <c r="H2" s="82"/>
      <c r="I2" s="82"/>
      <c r="J2" s="82"/>
      <c r="K2" s="87"/>
      <c r="L2" s="249" t="s">
        <v>150</v>
      </c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N2" s="251" t="s">
        <v>151</v>
      </c>
      <c r="AO2" s="251"/>
      <c r="AP2" s="251"/>
      <c r="AQ2" s="251"/>
      <c r="AR2" s="251"/>
      <c r="AS2" s="251"/>
      <c r="AT2" s="252" t="s">
        <v>162</v>
      </c>
      <c r="AU2" s="252"/>
      <c r="AV2" s="252"/>
      <c r="AW2" s="252"/>
      <c r="AX2" s="252"/>
      <c r="AY2" s="252"/>
      <c r="AZ2" s="252"/>
      <c r="BA2" s="252"/>
    </row>
    <row r="3" spans="1:53" s="36" customFormat="1" ht="12.75" x14ac:dyDescent="0.2">
      <c r="B3" s="36" t="s">
        <v>147</v>
      </c>
      <c r="C3" s="84"/>
      <c r="D3" s="84"/>
      <c r="E3" s="84"/>
      <c r="F3" s="84"/>
      <c r="G3" s="84"/>
      <c r="H3" s="82"/>
      <c r="I3" s="82"/>
      <c r="J3" s="82"/>
      <c r="K3" s="87"/>
      <c r="L3" s="249" t="s">
        <v>152</v>
      </c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88"/>
      <c r="AN3" s="89" t="s">
        <v>163</v>
      </c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</row>
    <row r="4" spans="1:53" s="36" customFormat="1" ht="12" x14ac:dyDescent="0.2">
      <c r="B4" s="85" t="s">
        <v>272</v>
      </c>
      <c r="D4" s="75"/>
      <c r="E4" s="75"/>
      <c r="G4" s="75"/>
      <c r="H4" s="82"/>
      <c r="I4" s="82"/>
      <c r="J4" s="82"/>
      <c r="K4" s="86"/>
      <c r="L4" s="250" t="s">
        <v>57</v>
      </c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N4" s="36" t="s">
        <v>153</v>
      </c>
      <c r="AT4" s="90" t="s">
        <v>154</v>
      </c>
      <c r="AU4" s="90"/>
      <c r="AV4" s="90"/>
      <c r="AW4" s="90"/>
      <c r="AX4" s="90"/>
      <c r="AY4" s="90"/>
      <c r="AZ4" s="90"/>
      <c r="BA4" s="90"/>
    </row>
    <row r="5" spans="1:53" s="36" customFormat="1" ht="12.75" x14ac:dyDescent="0.2">
      <c r="C5" s="75"/>
      <c r="D5" s="75"/>
      <c r="E5" s="75"/>
      <c r="F5" s="75"/>
      <c r="G5" s="75"/>
      <c r="H5" s="82"/>
      <c r="I5" s="82"/>
      <c r="J5" s="82"/>
      <c r="L5" s="253" t="s">
        <v>155</v>
      </c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N5" s="254" t="s">
        <v>58</v>
      </c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</row>
    <row r="6" spans="1:53" s="36" customFormat="1" ht="12.75" x14ac:dyDescent="0.2">
      <c r="B6" s="82"/>
      <c r="C6" s="82"/>
      <c r="D6" s="82"/>
      <c r="E6" s="82"/>
      <c r="F6" s="82"/>
      <c r="G6" s="82"/>
      <c r="H6" s="82"/>
      <c r="I6" s="91" t="s">
        <v>156</v>
      </c>
      <c r="S6" s="255" t="s">
        <v>164</v>
      </c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92"/>
    </row>
    <row r="7" spans="1:53" s="36" customFormat="1" ht="12.75" x14ac:dyDescent="0.2">
      <c r="B7" s="82"/>
      <c r="C7" s="82"/>
      <c r="D7" s="82"/>
      <c r="E7" s="82"/>
      <c r="F7" s="82"/>
      <c r="G7" s="82"/>
      <c r="H7" s="82"/>
      <c r="I7" s="93" t="s">
        <v>157</v>
      </c>
      <c r="K7" s="91"/>
      <c r="N7" s="256" t="s">
        <v>270</v>
      </c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94"/>
    </row>
    <row r="8" spans="1:53" s="36" customFormat="1" ht="12.75" x14ac:dyDescent="0.2">
      <c r="I8" s="93" t="s">
        <v>158</v>
      </c>
      <c r="N8" s="256" t="s">
        <v>271</v>
      </c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S8" s="95"/>
      <c r="AT8" s="95"/>
      <c r="AU8" s="95"/>
      <c r="AV8" s="95"/>
      <c r="AW8" s="95"/>
      <c r="AX8" s="95"/>
      <c r="AY8" s="95"/>
      <c r="AZ8" s="95"/>
      <c r="BA8" s="95"/>
    </row>
    <row r="9" spans="1:53" s="36" customFormat="1" ht="12.75" x14ac:dyDescent="0.2">
      <c r="I9" s="93" t="s">
        <v>159</v>
      </c>
      <c r="P9" s="86"/>
      <c r="Q9" s="86"/>
      <c r="R9" s="86"/>
      <c r="S9" s="257" t="s">
        <v>160</v>
      </c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92"/>
      <c r="AS9" s="96"/>
      <c r="AT9" s="96"/>
      <c r="AU9" s="96"/>
      <c r="AV9" s="96"/>
      <c r="AW9" s="96"/>
      <c r="AX9" s="96"/>
      <c r="AY9" s="96"/>
      <c r="AZ9" s="96"/>
      <c r="BA9" s="96"/>
    </row>
    <row r="10" spans="1:53" s="36" customFormat="1" ht="12.75" x14ac:dyDescent="0.2">
      <c r="I10" s="93" t="s">
        <v>161</v>
      </c>
      <c r="L10" s="255">
        <v>2025</v>
      </c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</row>
    <row r="11" spans="1:53" s="36" customFormat="1" ht="6.75" customHeight="1" x14ac:dyDescent="0.2"/>
    <row r="12" spans="1:53" s="36" customFormat="1" ht="12.75" thickBot="1" x14ac:dyDescent="0.25">
      <c r="A12" s="178" t="s">
        <v>59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</row>
    <row r="13" spans="1:53" s="38" customFormat="1" ht="18" customHeight="1" thickBot="1" x14ac:dyDescent="0.3">
      <c r="A13" s="179" t="s">
        <v>60</v>
      </c>
      <c r="B13" s="182" t="s">
        <v>61</v>
      </c>
      <c r="C13" s="182"/>
      <c r="D13" s="182"/>
      <c r="E13" s="183"/>
      <c r="F13" s="184" t="s">
        <v>62</v>
      </c>
      <c r="G13" s="182" t="s">
        <v>63</v>
      </c>
      <c r="H13" s="182"/>
      <c r="I13" s="182"/>
      <c r="J13" s="185" t="s">
        <v>64</v>
      </c>
      <c r="K13" s="187" t="s">
        <v>65</v>
      </c>
      <c r="L13" s="188"/>
      <c r="M13" s="188"/>
      <c r="N13" s="189"/>
      <c r="O13" s="182" t="s">
        <v>66</v>
      </c>
      <c r="P13" s="182"/>
      <c r="Q13" s="182"/>
      <c r="R13" s="183"/>
      <c r="S13" s="184" t="s">
        <v>67</v>
      </c>
      <c r="T13" s="182" t="s">
        <v>68</v>
      </c>
      <c r="U13" s="182"/>
      <c r="V13" s="182"/>
      <c r="W13" s="185" t="s">
        <v>69</v>
      </c>
      <c r="X13" s="182" t="s">
        <v>70</v>
      </c>
      <c r="Y13" s="182"/>
      <c r="Z13" s="182"/>
      <c r="AA13" s="185" t="s">
        <v>71</v>
      </c>
      <c r="AB13" s="182" t="s">
        <v>72</v>
      </c>
      <c r="AC13" s="182"/>
      <c r="AD13" s="182"/>
      <c r="AE13" s="183"/>
      <c r="AF13" s="184" t="s">
        <v>73</v>
      </c>
      <c r="AG13" s="182" t="s">
        <v>74</v>
      </c>
      <c r="AH13" s="182"/>
      <c r="AI13" s="182"/>
      <c r="AJ13" s="185" t="s">
        <v>75</v>
      </c>
      <c r="AK13" s="187" t="s">
        <v>76</v>
      </c>
      <c r="AL13" s="188"/>
      <c r="AM13" s="188"/>
      <c r="AN13" s="189"/>
      <c r="AO13" s="182" t="s">
        <v>77</v>
      </c>
      <c r="AP13" s="182"/>
      <c r="AQ13" s="182"/>
      <c r="AR13" s="183"/>
      <c r="AS13" s="184" t="s">
        <v>78</v>
      </c>
      <c r="AT13" s="182" t="s">
        <v>79</v>
      </c>
      <c r="AU13" s="182"/>
      <c r="AV13" s="182"/>
      <c r="AW13" s="185" t="s">
        <v>80</v>
      </c>
      <c r="AX13" s="182" t="s">
        <v>81</v>
      </c>
      <c r="AY13" s="182"/>
      <c r="AZ13" s="182"/>
      <c r="BA13" s="182"/>
    </row>
    <row r="14" spans="1:53" s="38" customFormat="1" ht="27" thickBot="1" x14ac:dyDescent="0.3">
      <c r="A14" s="180"/>
      <c r="B14" s="39" t="s">
        <v>82</v>
      </c>
      <c r="C14" s="40" t="s">
        <v>83</v>
      </c>
      <c r="D14" s="40" t="s">
        <v>84</v>
      </c>
      <c r="E14" s="41" t="s">
        <v>85</v>
      </c>
      <c r="F14" s="184"/>
      <c r="G14" s="39" t="s">
        <v>86</v>
      </c>
      <c r="H14" s="40" t="s">
        <v>87</v>
      </c>
      <c r="I14" s="41" t="s">
        <v>88</v>
      </c>
      <c r="J14" s="186"/>
      <c r="K14" s="42" t="s">
        <v>89</v>
      </c>
      <c r="L14" s="43" t="s">
        <v>90</v>
      </c>
      <c r="M14" s="43" t="s">
        <v>91</v>
      </c>
      <c r="N14" s="44" t="s">
        <v>92</v>
      </c>
      <c r="O14" s="45" t="s">
        <v>82</v>
      </c>
      <c r="P14" s="46" t="s">
        <v>83</v>
      </c>
      <c r="Q14" s="46" t="s">
        <v>84</v>
      </c>
      <c r="R14" s="47" t="s">
        <v>85</v>
      </c>
      <c r="S14" s="184"/>
      <c r="T14" s="45" t="s">
        <v>93</v>
      </c>
      <c r="U14" s="46" t="s">
        <v>94</v>
      </c>
      <c r="V14" s="47" t="s">
        <v>95</v>
      </c>
      <c r="W14" s="185"/>
      <c r="X14" s="45" t="s">
        <v>96</v>
      </c>
      <c r="Y14" s="46" t="s">
        <v>97</v>
      </c>
      <c r="Z14" s="47" t="s">
        <v>98</v>
      </c>
      <c r="AA14" s="185"/>
      <c r="AB14" s="39" t="s">
        <v>96</v>
      </c>
      <c r="AC14" s="40" t="s">
        <v>97</v>
      </c>
      <c r="AD14" s="40" t="s">
        <v>98</v>
      </c>
      <c r="AE14" s="41" t="s">
        <v>99</v>
      </c>
      <c r="AF14" s="190"/>
      <c r="AG14" s="39" t="s">
        <v>86</v>
      </c>
      <c r="AH14" s="40" t="s">
        <v>87</v>
      </c>
      <c r="AI14" s="41" t="s">
        <v>88</v>
      </c>
      <c r="AJ14" s="186"/>
      <c r="AK14" s="42" t="s">
        <v>100</v>
      </c>
      <c r="AL14" s="43" t="s">
        <v>101</v>
      </c>
      <c r="AM14" s="43" t="s">
        <v>102</v>
      </c>
      <c r="AN14" s="44" t="s">
        <v>103</v>
      </c>
      <c r="AO14" s="39" t="s">
        <v>82</v>
      </c>
      <c r="AP14" s="40" t="s">
        <v>83</v>
      </c>
      <c r="AQ14" s="40" t="s">
        <v>84</v>
      </c>
      <c r="AR14" s="41" t="s">
        <v>85</v>
      </c>
      <c r="AS14" s="190"/>
      <c r="AT14" s="39" t="s">
        <v>86</v>
      </c>
      <c r="AU14" s="40" t="s">
        <v>87</v>
      </c>
      <c r="AV14" s="41" t="s">
        <v>88</v>
      </c>
      <c r="AW14" s="186"/>
      <c r="AX14" s="45" t="s">
        <v>96</v>
      </c>
      <c r="AY14" s="46" t="s">
        <v>97</v>
      </c>
      <c r="AZ14" s="46" t="s">
        <v>98</v>
      </c>
      <c r="BA14" s="47" t="s">
        <v>104</v>
      </c>
    </row>
    <row r="15" spans="1:53" s="38" customFormat="1" ht="15.75" thickBot="1" x14ac:dyDescent="0.3">
      <c r="A15" s="181"/>
      <c r="B15" s="48">
        <v>1</v>
      </c>
      <c r="C15" s="49">
        <v>2</v>
      </c>
      <c r="D15" s="49">
        <v>3</v>
      </c>
      <c r="E15" s="50">
        <v>4</v>
      </c>
      <c r="F15" s="48">
        <v>5</v>
      </c>
      <c r="G15" s="49">
        <v>6</v>
      </c>
      <c r="H15" s="49">
        <v>7</v>
      </c>
      <c r="I15" s="50">
        <v>8</v>
      </c>
      <c r="J15" s="48">
        <v>9</v>
      </c>
      <c r="K15" s="51">
        <v>10</v>
      </c>
      <c r="L15" s="49">
        <v>11</v>
      </c>
      <c r="M15" s="51">
        <v>12</v>
      </c>
      <c r="N15" s="50">
        <v>13</v>
      </c>
      <c r="O15" s="52">
        <v>14</v>
      </c>
      <c r="P15" s="49">
        <v>15</v>
      </c>
      <c r="Q15" s="49">
        <v>16</v>
      </c>
      <c r="R15" s="50">
        <v>17</v>
      </c>
      <c r="S15" s="48">
        <v>18</v>
      </c>
      <c r="T15" s="49">
        <v>19</v>
      </c>
      <c r="U15" s="49">
        <v>20</v>
      </c>
      <c r="V15" s="49">
        <v>21</v>
      </c>
      <c r="W15" s="50">
        <v>22</v>
      </c>
      <c r="X15" s="48">
        <v>23</v>
      </c>
      <c r="Y15" s="49">
        <v>24</v>
      </c>
      <c r="Z15" s="49">
        <v>25</v>
      </c>
      <c r="AA15" s="50">
        <v>26</v>
      </c>
      <c r="AB15" s="48">
        <v>27</v>
      </c>
      <c r="AC15" s="49">
        <v>28</v>
      </c>
      <c r="AD15" s="49">
        <v>29</v>
      </c>
      <c r="AE15" s="50">
        <v>30</v>
      </c>
      <c r="AF15" s="48">
        <v>31</v>
      </c>
      <c r="AG15" s="49">
        <v>32</v>
      </c>
      <c r="AH15" s="49">
        <v>33</v>
      </c>
      <c r="AI15" s="50">
        <v>34</v>
      </c>
      <c r="AJ15" s="48">
        <v>35</v>
      </c>
      <c r="AK15" s="49">
        <v>36</v>
      </c>
      <c r="AL15" s="49">
        <v>37</v>
      </c>
      <c r="AM15" s="49">
        <v>38</v>
      </c>
      <c r="AN15" s="50">
        <v>39</v>
      </c>
      <c r="AO15" s="48">
        <v>40</v>
      </c>
      <c r="AP15" s="49">
        <v>41</v>
      </c>
      <c r="AQ15" s="49">
        <v>42</v>
      </c>
      <c r="AR15" s="50">
        <v>43</v>
      </c>
      <c r="AS15" s="48">
        <v>44</v>
      </c>
      <c r="AT15" s="49">
        <v>45</v>
      </c>
      <c r="AU15" s="49">
        <v>46</v>
      </c>
      <c r="AV15" s="49">
        <v>47</v>
      </c>
      <c r="AW15" s="50">
        <v>48</v>
      </c>
      <c r="AX15" s="48">
        <v>49</v>
      </c>
      <c r="AY15" s="49">
        <v>50</v>
      </c>
      <c r="AZ15" s="49">
        <v>51</v>
      </c>
      <c r="BA15" s="50">
        <v>52</v>
      </c>
    </row>
    <row r="16" spans="1:53" s="38" customFormat="1" ht="15.75" thickBot="1" x14ac:dyDescent="0.3">
      <c r="A16" s="53">
        <v>1</v>
      </c>
      <c r="B16" s="54"/>
      <c r="C16" s="55"/>
      <c r="D16" s="55"/>
      <c r="E16" s="56"/>
      <c r="F16" s="57"/>
      <c r="G16" s="160"/>
      <c r="H16" s="160"/>
      <c r="I16" s="56"/>
      <c r="J16" s="57"/>
      <c r="K16" s="58"/>
      <c r="L16" s="58"/>
      <c r="M16" s="58"/>
      <c r="N16" s="59"/>
      <c r="O16" s="54"/>
      <c r="P16" s="60"/>
      <c r="Q16" s="109" t="s">
        <v>105</v>
      </c>
      <c r="R16" s="100" t="s">
        <v>105</v>
      </c>
      <c r="S16" s="100" t="s">
        <v>106</v>
      </c>
      <c r="T16" s="100" t="s">
        <v>106</v>
      </c>
      <c r="U16" s="55"/>
      <c r="V16" s="55"/>
      <c r="W16" s="56"/>
      <c r="X16" s="54"/>
      <c r="Y16" s="55"/>
      <c r="Z16" s="55"/>
      <c r="AA16" s="56"/>
      <c r="AB16" s="54"/>
      <c r="AC16" s="55"/>
      <c r="AD16" s="55"/>
      <c r="AE16" s="56"/>
      <c r="AF16" s="54"/>
      <c r="AG16" s="55"/>
      <c r="AH16" s="55"/>
      <c r="AI16" s="56"/>
      <c r="AJ16" s="54"/>
      <c r="AK16" s="97" t="s">
        <v>107</v>
      </c>
      <c r="AL16" s="55"/>
      <c r="AM16" s="55"/>
      <c r="AN16" s="56"/>
      <c r="AO16" s="54"/>
      <c r="AP16" s="99" t="s">
        <v>105</v>
      </c>
      <c r="AQ16" s="99" t="s">
        <v>105</v>
      </c>
      <c r="AR16" s="99" t="s">
        <v>105</v>
      </c>
      <c r="AS16" s="99" t="s">
        <v>106</v>
      </c>
      <c r="AT16" s="99" t="s">
        <v>106</v>
      </c>
      <c r="AU16" s="99" t="s">
        <v>106</v>
      </c>
      <c r="AV16" s="99" t="s">
        <v>106</v>
      </c>
      <c r="AW16" s="100" t="s">
        <v>106</v>
      </c>
      <c r="AX16" s="100" t="s">
        <v>106</v>
      </c>
      <c r="AY16" s="100" t="s">
        <v>106</v>
      </c>
      <c r="AZ16" s="100" t="s">
        <v>106</v>
      </c>
      <c r="BA16" s="100" t="s">
        <v>106</v>
      </c>
    </row>
    <row r="17" spans="1:53" s="38" customFormat="1" ht="15.75" thickBot="1" x14ac:dyDescent="0.3">
      <c r="A17" s="53">
        <v>2</v>
      </c>
      <c r="B17" s="61"/>
      <c r="C17" s="62"/>
      <c r="D17" s="62"/>
      <c r="E17" s="63"/>
      <c r="F17" s="151"/>
      <c r="G17" s="192" t="s">
        <v>260</v>
      </c>
      <c r="H17" s="192"/>
      <c r="I17" s="159"/>
      <c r="J17" s="61"/>
      <c r="K17" s="62"/>
      <c r="L17" s="62"/>
      <c r="M17" s="62"/>
      <c r="N17" s="63"/>
      <c r="O17" s="61"/>
      <c r="P17" s="107"/>
      <c r="Q17" s="109" t="s">
        <v>105</v>
      </c>
      <c r="R17" s="100" t="s">
        <v>105</v>
      </c>
      <c r="S17" s="100" t="s">
        <v>106</v>
      </c>
      <c r="T17" s="100" t="s">
        <v>106</v>
      </c>
      <c r="U17" s="62"/>
      <c r="V17" s="62"/>
      <c r="W17" s="63"/>
      <c r="X17" s="61"/>
      <c r="Y17" s="62"/>
      <c r="Z17" s="62"/>
      <c r="AA17" s="63"/>
      <c r="AB17" s="61"/>
      <c r="AC17" s="62"/>
      <c r="AD17" s="62"/>
      <c r="AE17" s="63"/>
      <c r="AF17" s="61"/>
      <c r="AG17" s="112"/>
      <c r="AH17" s="112"/>
      <c r="AI17" s="113"/>
      <c r="AJ17" s="112"/>
      <c r="AK17" s="98" t="s">
        <v>107</v>
      </c>
      <c r="AL17" s="62"/>
      <c r="AM17" s="62"/>
      <c r="AN17" s="63"/>
      <c r="AO17" s="61"/>
      <c r="AP17" s="99" t="s">
        <v>105</v>
      </c>
      <c r="AQ17" s="99" t="s">
        <v>105</v>
      </c>
      <c r="AR17" s="99" t="s">
        <v>105</v>
      </c>
      <c r="AS17" s="99" t="s">
        <v>106</v>
      </c>
      <c r="AT17" s="99" t="s">
        <v>106</v>
      </c>
      <c r="AU17" s="99" t="s">
        <v>106</v>
      </c>
      <c r="AV17" s="99" t="s">
        <v>106</v>
      </c>
      <c r="AW17" s="100" t="s">
        <v>106</v>
      </c>
      <c r="AX17" s="100" t="s">
        <v>106</v>
      </c>
      <c r="AY17" s="100" t="s">
        <v>106</v>
      </c>
      <c r="AZ17" s="100" t="s">
        <v>106</v>
      </c>
      <c r="BA17" s="100" t="s">
        <v>106</v>
      </c>
    </row>
    <row r="18" spans="1:53" s="38" customFormat="1" ht="15.75" thickBot="1" x14ac:dyDescent="0.3">
      <c r="A18" s="53">
        <v>3</v>
      </c>
      <c r="B18" s="61"/>
      <c r="C18" s="62"/>
      <c r="D18" s="62"/>
      <c r="E18" s="63"/>
      <c r="F18" s="61"/>
      <c r="G18" s="58"/>
      <c r="H18" s="58"/>
      <c r="I18" s="63"/>
      <c r="J18" s="61"/>
      <c r="K18" s="62"/>
      <c r="L18" s="64"/>
      <c r="M18" s="64"/>
      <c r="N18" s="63"/>
      <c r="O18" s="61"/>
      <c r="P18" s="107"/>
      <c r="Q18" s="109" t="s">
        <v>105</v>
      </c>
      <c r="R18" s="100" t="s">
        <v>105</v>
      </c>
      <c r="S18" s="100" t="s">
        <v>106</v>
      </c>
      <c r="T18" s="100" t="s">
        <v>106</v>
      </c>
      <c r="U18" s="65"/>
      <c r="V18" s="66"/>
      <c r="W18" s="67"/>
      <c r="X18" s="65"/>
      <c r="Y18" s="66"/>
      <c r="Z18" s="66"/>
      <c r="AA18" s="63"/>
      <c r="AB18" s="61"/>
      <c r="AC18" s="62"/>
      <c r="AD18" s="62"/>
      <c r="AE18" s="63"/>
      <c r="AF18" s="107"/>
      <c r="AG18" s="110" t="s">
        <v>108</v>
      </c>
      <c r="AH18" s="110" t="s">
        <v>108</v>
      </c>
      <c r="AI18" s="115" t="s">
        <v>108</v>
      </c>
      <c r="AJ18" s="103" t="s">
        <v>108</v>
      </c>
      <c r="AK18" s="111" t="s">
        <v>107</v>
      </c>
      <c r="AL18" s="62"/>
      <c r="AM18" s="62"/>
      <c r="AN18" s="63"/>
      <c r="AO18" s="61"/>
      <c r="AP18" s="102" t="s">
        <v>105</v>
      </c>
      <c r="AQ18" s="102" t="s">
        <v>105</v>
      </c>
      <c r="AR18" s="102" t="s">
        <v>105</v>
      </c>
      <c r="AS18" s="102" t="s">
        <v>106</v>
      </c>
      <c r="AT18" s="102" t="s">
        <v>106</v>
      </c>
      <c r="AU18" s="102" t="s">
        <v>106</v>
      </c>
      <c r="AV18" s="102" t="s">
        <v>106</v>
      </c>
      <c r="AW18" s="103" t="s">
        <v>106</v>
      </c>
      <c r="AX18" s="103" t="s">
        <v>106</v>
      </c>
      <c r="AY18" s="103" t="s">
        <v>106</v>
      </c>
      <c r="AZ18" s="103" t="s">
        <v>106</v>
      </c>
      <c r="BA18" s="103" t="s">
        <v>106</v>
      </c>
    </row>
    <row r="19" spans="1:53" s="38" customFormat="1" ht="15.75" thickBot="1" x14ac:dyDescent="0.3">
      <c r="A19" s="53">
        <v>4</v>
      </c>
      <c r="B19" s="65"/>
      <c r="C19" s="66"/>
      <c r="D19" s="66"/>
      <c r="E19" s="67"/>
      <c r="F19" s="65"/>
      <c r="G19" s="66"/>
      <c r="H19" s="66"/>
      <c r="I19" s="67"/>
      <c r="J19" s="66"/>
      <c r="K19" s="66"/>
      <c r="L19" s="66"/>
      <c r="M19" s="66"/>
      <c r="N19" s="66"/>
      <c r="O19" s="65"/>
      <c r="P19" s="108"/>
      <c r="Q19" s="110" t="s">
        <v>105</v>
      </c>
      <c r="R19" s="103" t="s">
        <v>105</v>
      </c>
      <c r="S19" s="103" t="s">
        <v>106</v>
      </c>
      <c r="T19" s="103" t="s">
        <v>106</v>
      </c>
      <c r="U19" s="106" t="s">
        <v>109</v>
      </c>
      <c r="V19" s="106" t="s">
        <v>109</v>
      </c>
      <c r="W19" s="106" t="s">
        <v>109</v>
      </c>
      <c r="X19" s="106" t="s">
        <v>109</v>
      </c>
      <c r="Y19" s="106" t="s">
        <v>109</v>
      </c>
      <c r="Z19" s="106" t="s">
        <v>109</v>
      </c>
      <c r="AA19" s="67"/>
      <c r="AB19" s="65"/>
      <c r="AC19" s="66"/>
      <c r="AD19" s="66"/>
      <c r="AE19" s="67"/>
      <c r="AF19" s="66"/>
      <c r="AG19" s="101"/>
      <c r="AH19" s="101"/>
      <c r="AI19" s="114"/>
      <c r="AJ19" s="101"/>
      <c r="AK19" s="66"/>
      <c r="AL19" s="66"/>
      <c r="AM19" s="66"/>
      <c r="AN19" s="67"/>
      <c r="AO19" s="105"/>
      <c r="AP19" s="53" t="s">
        <v>105</v>
      </c>
      <c r="AQ19" s="53" t="s">
        <v>105</v>
      </c>
      <c r="AR19" s="53" t="s">
        <v>110</v>
      </c>
      <c r="AS19" s="104"/>
      <c r="AT19" s="101"/>
      <c r="AU19" s="101"/>
      <c r="AV19" s="101"/>
      <c r="AW19" s="101"/>
      <c r="AX19" s="101"/>
      <c r="AY19" s="101"/>
      <c r="AZ19" s="101"/>
      <c r="BA19" s="137"/>
    </row>
    <row r="20" spans="1:53" ht="9.75" customHeight="1" thickBot="1" x14ac:dyDescent="0.3">
      <c r="AR20" s="158"/>
      <c r="AS20" s="158"/>
    </row>
    <row r="21" spans="1:53" ht="13.5" customHeight="1" thickBot="1" x14ac:dyDescent="0.3">
      <c r="A21" s="191" t="s">
        <v>111</v>
      </c>
      <c r="B21" s="191"/>
      <c r="C21" s="191"/>
      <c r="D21" s="69"/>
      <c r="E21" s="70"/>
      <c r="F21" s="69" t="s">
        <v>112</v>
      </c>
      <c r="K21" s="71" t="s">
        <v>105</v>
      </c>
      <c r="L21" s="69" t="s">
        <v>113</v>
      </c>
      <c r="Q21" s="71" t="s">
        <v>114</v>
      </c>
      <c r="R21" s="69" t="s">
        <v>115</v>
      </c>
      <c r="U21" s="72" t="s">
        <v>116</v>
      </c>
      <c r="V21" s="73"/>
      <c r="W21" s="74" t="s">
        <v>117</v>
      </c>
      <c r="X21" s="73"/>
      <c r="Y21" s="71" t="s">
        <v>106</v>
      </c>
      <c r="Z21" s="69" t="s">
        <v>217</v>
      </c>
      <c r="AA21" s="69"/>
      <c r="AB21" s="69"/>
      <c r="AC21" s="69"/>
      <c r="AD21" s="69"/>
      <c r="AE21" s="73"/>
      <c r="AG21" s="71" t="s">
        <v>110</v>
      </c>
      <c r="AH21" s="69" t="s">
        <v>237</v>
      </c>
      <c r="AJ21" s="74"/>
      <c r="AK21" s="73"/>
      <c r="AL21" s="73"/>
      <c r="AR21" s="192" t="s">
        <v>260</v>
      </c>
      <c r="AS21" s="192"/>
      <c r="AT21" s="69" t="s">
        <v>269</v>
      </c>
    </row>
    <row r="22" spans="1:53" ht="6.75" customHeight="1" x14ac:dyDescent="0.25"/>
    <row r="23" spans="1:53" s="75" customFormat="1" ht="12.75" thickBot="1" x14ac:dyDescent="0.25">
      <c r="B23" s="75" t="s">
        <v>118</v>
      </c>
      <c r="U23" s="178" t="s">
        <v>119</v>
      </c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K23" s="178" t="s">
        <v>120</v>
      </c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</row>
    <row r="24" spans="1:53" s="76" customFormat="1" ht="34.5" customHeight="1" thickBot="1" x14ac:dyDescent="0.25">
      <c r="A24" s="190" t="s">
        <v>60</v>
      </c>
      <c r="B24" s="190" t="s">
        <v>121</v>
      </c>
      <c r="C24" s="213" t="s">
        <v>122</v>
      </c>
      <c r="D24" s="214"/>
      <c r="E24" s="213" t="s">
        <v>123</v>
      </c>
      <c r="F24" s="214"/>
      <c r="G24" s="219" t="s">
        <v>124</v>
      </c>
      <c r="H24" s="220"/>
      <c r="I24" s="213" t="s">
        <v>125</v>
      </c>
      <c r="J24" s="214"/>
      <c r="K24" s="219" t="s">
        <v>126</v>
      </c>
      <c r="L24" s="261"/>
      <c r="M24" s="220"/>
      <c r="N24" s="219" t="s">
        <v>127</v>
      </c>
      <c r="O24" s="220"/>
      <c r="P24" s="213" t="s">
        <v>128</v>
      </c>
      <c r="Q24" s="239"/>
      <c r="R24" s="214"/>
      <c r="U24" s="209" t="s">
        <v>129</v>
      </c>
      <c r="V24" s="231"/>
      <c r="W24" s="231"/>
      <c r="X24" s="231"/>
      <c r="Y24" s="231"/>
      <c r="Z24" s="231"/>
      <c r="AA24" s="231"/>
      <c r="AB24" s="231"/>
      <c r="AC24" s="210"/>
      <c r="AD24" s="242" t="s">
        <v>121</v>
      </c>
      <c r="AE24" s="242"/>
      <c r="AF24" s="195" t="s">
        <v>130</v>
      </c>
      <c r="AG24" s="196"/>
      <c r="AH24" s="193" t="s">
        <v>131</v>
      </c>
      <c r="AI24" s="194"/>
      <c r="AK24" s="197" t="s">
        <v>166</v>
      </c>
      <c r="AL24" s="198"/>
      <c r="AM24" s="198"/>
      <c r="AN24" s="198"/>
      <c r="AO24" s="198"/>
      <c r="AP24" s="198"/>
      <c r="AQ24" s="199"/>
      <c r="AR24" s="197" t="s">
        <v>132</v>
      </c>
      <c r="AS24" s="198"/>
      <c r="AT24" s="198"/>
      <c r="AU24" s="199"/>
      <c r="AV24" s="195" t="s">
        <v>121</v>
      </c>
      <c r="AW24" s="196"/>
      <c r="AX24" s="195" t="s">
        <v>130</v>
      </c>
      <c r="AY24" s="196"/>
      <c r="AZ24" s="193" t="s">
        <v>131</v>
      </c>
      <c r="BA24" s="194"/>
    </row>
    <row r="25" spans="1:53" s="76" customFormat="1" ht="15.75" customHeight="1" thickBot="1" x14ac:dyDescent="0.25">
      <c r="A25" s="211"/>
      <c r="B25" s="211"/>
      <c r="C25" s="215"/>
      <c r="D25" s="216"/>
      <c r="E25" s="215"/>
      <c r="F25" s="216"/>
      <c r="G25" s="221"/>
      <c r="H25" s="222"/>
      <c r="I25" s="215"/>
      <c r="J25" s="216"/>
      <c r="K25" s="221"/>
      <c r="L25" s="262"/>
      <c r="M25" s="222"/>
      <c r="N25" s="221"/>
      <c r="O25" s="222"/>
      <c r="P25" s="215"/>
      <c r="Q25" s="240"/>
      <c r="R25" s="216"/>
      <c r="U25" s="232" t="s">
        <v>133</v>
      </c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4"/>
      <c r="AK25" s="200" t="s">
        <v>216</v>
      </c>
      <c r="AL25" s="201"/>
      <c r="AM25" s="201"/>
      <c r="AN25" s="201"/>
      <c r="AO25" s="201"/>
      <c r="AP25" s="201"/>
      <c r="AQ25" s="202"/>
      <c r="AR25" s="200" t="s">
        <v>256</v>
      </c>
      <c r="AS25" s="201"/>
      <c r="AT25" s="201"/>
      <c r="AU25" s="202"/>
      <c r="AV25" s="225">
        <v>8</v>
      </c>
      <c r="AW25" s="226"/>
      <c r="AX25" s="225">
        <v>1</v>
      </c>
      <c r="AY25" s="226"/>
      <c r="AZ25" s="225">
        <v>1</v>
      </c>
      <c r="BA25" s="226"/>
    </row>
    <row r="26" spans="1:53" s="76" customFormat="1" ht="14.25" customHeight="1" x14ac:dyDescent="0.2">
      <c r="A26" s="211"/>
      <c r="B26" s="211"/>
      <c r="C26" s="215"/>
      <c r="D26" s="216"/>
      <c r="E26" s="215"/>
      <c r="F26" s="216"/>
      <c r="G26" s="221"/>
      <c r="H26" s="222"/>
      <c r="I26" s="215"/>
      <c r="J26" s="216"/>
      <c r="K26" s="221"/>
      <c r="L26" s="262"/>
      <c r="M26" s="222"/>
      <c r="N26" s="221"/>
      <c r="O26" s="222"/>
      <c r="P26" s="215"/>
      <c r="Q26" s="240"/>
      <c r="R26" s="216"/>
      <c r="U26" s="264" t="s">
        <v>211</v>
      </c>
      <c r="V26" s="265"/>
      <c r="W26" s="265"/>
      <c r="X26" s="265"/>
      <c r="Y26" s="265"/>
      <c r="Z26" s="265"/>
      <c r="AA26" s="265"/>
      <c r="AB26" s="265"/>
      <c r="AC26" s="266"/>
      <c r="AD26" s="225">
        <v>6</v>
      </c>
      <c r="AE26" s="226"/>
      <c r="AF26" s="225">
        <v>4</v>
      </c>
      <c r="AG26" s="226"/>
      <c r="AH26" s="225">
        <v>6</v>
      </c>
      <c r="AI26" s="226"/>
      <c r="AK26" s="203"/>
      <c r="AL26" s="204"/>
      <c r="AM26" s="204"/>
      <c r="AN26" s="204"/>
      <c r="AO26" s="204"/>
      <c r="AP26" s="204"/>
      <c r="AQ26" s="205"/>
      <c r="AR26" s="203"/>
      <c r="AS26" s="204"/>
      <c r="AT26" s="204"/>
      <c r="AU26" s="205"/>
      <c r="AV26" s="227"/>
      <c r="AW26" s="228"/>
      <c r="AX26" s="227"/>
      <c r="AY26" s="228"/>
      <c r="AZ26" s="227"/>
      <c r="BA26" s="228"/>
    </row>
    <row r="27" spans="1:53" s="77" customFormat="1" ht="13.5" customHeight="1" thickBot="1" x14ac:dyDescent="0.25">
      <c r="A27" s="211"/>
      <c r="B27" s="211"/>
      <c r="C27" s="215"/>
      <c r="D27" s="216"/>
      <c r="E27" s="215"/>
      <c r="F27" s="216"/>
      <c r="G27" s="221"/>
      <c r="H27" s="222"/>
      <c r="I27" s="215"/>
      <c r="J27" s="216"/>
      <c r="K27" s="221"/>
      <c r="L27" s="262"/>
      <c r="M27" s="222"/>
      <c r="N27" s="221"/>
      <c r="O27" s="222"/>
      <c r="P27" s="215"/>
      <c r="Q27" s="240"/>
      <c r="R27" s="216"/>
      <c r="U27" s="267"/>
      <c r="V27" s="268"/>
      <c r="W27" s="268"/>
      <c r="X27" s="268"/>
      <c r="Y27" s="268"/>
      <c r="Z27" s="268"/>
      <c r="AA27" s="268"/>
      <c r="AB27" s="268"/>
      <c r="AC27" s="269"/>
      <c r="AD27" s="229"/>
      <c r="AE27" s="230"/>
      <c r="AF27" s="229"/>
      <c r="AG27" s="230"/>
      <c r="AH27" s="229"/>
      <c r="AI27" s="230"/>
      <c r="AK27" s="203"/>
      <c r="AL27" s="204"/>
      <c r="AM27" s="204"/>
      <c r="AN27" s="204"/>
      <c r="AO27" s="204"/>
      <c r="AP27" s="204"/>
      <c r="AQ27" s="205"/>
      <c r="AR27" s="203"/>
      <c r="AS27" s="204"/>
      <c r="AT27" s="204"/>
      <c r="AU27" s="205"/>
      <c r="AV27" s="227"/>
      <c r="AW27" s="228"/>
      <c r="AX27" s="227"/>
      <c r="AY27" s="228"/>
      <c r="AZ27" s="227"/>
      <c r="BA27" s="228"/>
    </row>
    <row r="28" spans="1:53" s="77" customFormat="1" ht="11.1" customHeight="1" thickBot="1" x14ac:dyDescent="0.25">
      <c r="A28" s="212"/>
      <c r="B28" s="212"/>
      <c r="C28" s="217"/>
      <c r="D28" s="218"/>
      <c r="E28" s="217"/>
      <c r="F28" s="218"/>
      <c r="G28" s="223"/>
      <c r="H28" s="224"/>
      <c r="I28" s="217"/>
      <c r="J28" s="218"/>
      <c r="K28" s="223"/>
      <c r="L28" s="263"/>
      <c r="M28" s="224"/>
      <c r="N28" s="223"/>
      <c r="O28" s="224"/>
      <c r="P28" s="217"/>
      <c r="Q28" s="241"/>
      <c r="R28" s="218"/>
      <c r="U28" s="258" t="s">
        <v>268</v>
      </c>
      <c r="V28" s="258"/>
      <c r="W28" s="258"/>
      <c r="X28" s="258"/>
      <c r="Y28" s="258"/>
      <c r="Z28" s="258"/>
      <c r="AA28" s="258"/>
      <c r="AB28" s="258"/>
      <c r="AC28" s="258"/>
      <c r="AD28" s="259">
        <v>3</v>
      </c>
      <c r="AE28" s="259"/>
      <c r="AF28" s="259">
        <v>2</v>
      </c>
      <c r="AG28" s="259"/>
      <c r="AH28" s="259">
        <v>3</v>
      </c>
      <c r="AI28" s="259"/>
      <c r="AK28" s="203"/>
      <c r="AL28" s="204"/>
      <c r="AM28" s="204"/>
      <c r="AN28" s="204"/>
      <c r="AO28" s="204"/>
      <c r="AP28" s="204"/>
      <c r="AQ28" s="205"/>
      <c r="AR28" s="203"/>
      <c r="AS28" s="204"/>
      <c r="AT28" s="204"/>
      <c r="AU28" s="205"/>
      <c r="AV28" s="227"/>
      <c r="AW28" s="228"/>
      <c r="AX28" s="227"/>
      <c r="AY28" s="228"/>
      <c r="AZ28" s="227"/>
      <c r="BA28" s="228"/>
    </row>
    <row r="29" spans="1:53" s="77" customFormat="1" ht="12" thickBot="1" x14ac:dyDescent="0.25">
      <c r="A29" s="235">
        <v>1</v>
      </c>
      <c r="B29" s="78">
        <v>1</v>
      </c>
      <c r="C29" s="209">
        <v>15</v>
      </c>
      <c r="D29" s="210"/>
      <c r="E29" s="209">
        <v>2</v>
      </c>
      <c r="F29" s="210"/>
      <c r="G29" s="209"/>
      <c r="H29" s="210"/>
      <c r="I29" s="209"/>
      <c r="J29" s="210"/>
      <c r="K29" s="209"/>
      <c r="L29" s="231"/>
      <c r="M29" s="210"/>
      <c r="N29" s="209">
        <v>2</v>
      </c>
      <c r="O29" s="210"/>
      <c r="P29" s="209">
        <f>C29+E29+G29+I29+K29+N29</f>
        <v>19</v>
      </c>
      <c r="Q29" s="231"/>
      <c r="R29" s="210"/>
      <c r="U29" s="258"/>
      <c r="V29" s="258"/>
      <c r="W29" s="258"/>
      <c r="X29" s="258"/>
      <c r="Y29" s="258"/>
      <c r="Z29" s="258"/>
      <c r="AA29" s="258"/>
      <c r="AB29" s="258"/>
      <c r="AC29" s="258"/>
      <c r="AD29" s="259"/>
      <c r="AE29" s="259"/>
      <c r="AF29" s="259"/>
      <c r="AG29" s="259"/>
      <c r="AH29" s="259"/>
      <c r="AI29" s="259"/>
      <c r="AK29" s="206"/>
      <c r="AL29" s="207"/>
      <c r="AM29" s="207"/>
      <c r="AN29" s="207"/>
      <c r="AO29" s="207"/>
      <c r="AP29" s="207"/>
      <c r="AQ29" s="208"/>
      <c r="AR29" s="206"/>
      <c r="AS29" s="207"/>
      <c r="AT29" s="207"/>
      <c r="AU29" s="208"/>
      <c r="AV29" s="229"/>
      <c r="AW29" s="230"/>
      <c r="AX29" s="229"/>
      <c r="AY29" s="230"/>
      <c r="AZ29" s="229"/>
      <c r="BA29" s="230"/>
    </row>
    <row r="30" spans="1:53" s="77" customFormat="1" ht="12" thickBot="1" x14ac:dyDescent="0.25">
      <c r="A30" s="236"/>
      <c r="B30" s="78">
        <v>2</v>
      </c>
      <c r="C30" s="209">
        <v>20</v>
      </c>
      <c r="D30" s="210"/>
      <c r="E30" s="209">
        <v>3</v>
      </c>
      <c r="F30" s="210"/>
      <c r="G30" s="209"/>
      <c r="H30" s="210"/>
      <c r="I30" s="209"/>
      <c r="J30" s="210"/>
      <c r="K30" s="209"/>
      <c r="L30" s="231"/>
      <c r="M30" s="210"/>
      <c r="N30" s="209">
        <v>10</v>
      </c>
      <c r="O30" s="210"/>
      <c r="P30" s="209">
        <f t="shared" ref="P30:P36" si="0">C30+E30+G30+I30+K30+N30</f>
        <v>33</v>
      </c>
      <c r="Q30" s="231"/>
      <c r="R30" s="210"/>
      <c r="U30" s="258"/>
      <c r="V30" s="258"/>
      <c r="W30" s="258"/>
      <c r="X30" s="258"/>
      <c r="Y30" s="258"/>
      <c r="Z30" s="258"/>
      <c r="AA30" s="258"/>
      <c r="AB30" s="258"/>
      <c r="AC30" s="258"/>
      <c r="AD30" s="259"/>
      <c r="AE30" s="259"/>
      <c r="AF30" s="259"/>
      <c r="AG30" s="259"/>
      <c r="AH30" s="259"/>
      <c r="AI30" s="259"/>
    </row>
    <row r="31" spans="1:53" s="77" customFormat="1" ht="12.95" customHeight="1" thickBot="1" x14ac:dyDescent="0.25">
      <c r="A31" s="235">
        <v>2</v>
      </c>
      <c r="B31" s="78">
        <v>3</v>
      </c>
      <c r="C31" s="209">
        <v>13</v>
      </c>
      <c r="D31" s="210"/>
      <c r="E31" s="209">
        <v>2</v>
      </c>
      <c r="F31" s="210"/>
      <c r="G31" s="209">
        <v>2</v>
      </c>
      <c r="H31" s="210"/>
      <c r="I31" s="209"/>
      <c r="J31" s="210"/>
      <c r="K31" s="209"/>
      <c r="L31" s="231"/>
      <c r="M31" s="210"/>
      <c r="N31" s="209">
        <v>2</v>
      </c>
      <c r="O31" s="210"/>
      <c r="P31" s="209">
        <f t="shared" si="0"/>
        <v>19</v>
      </c>
      <c r="Q31" s="231"/>
      <c r="R31" s="210"/>
      <c r="U31" s="260" t="s">
        <v>134</v>
      </c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</row>
    <row r="32" spans="1:53" s="77" customFormat="1" ht="12.95" customHeight="1" thickBot="1" x14ac:dyDescent="0.25">
      <c r="A32" s="236"/>
      <c r="B32" s="78">
        <v>4</v>
      </c>
      <c r="C32" s="209">
        <v>20</v>
      </c>
      <c r="D32" s="210"/>
      <c r="E32" s="209">
        <v>3</v>
      </c>
      <c r="F32" s="210"/>
      <c r="G32" s="209"/>
      <c r="H32" s="210"/>
      <c r="I32" s="209"/>
      <c r="J32" s="210"/>
      <c r="K32" s="209"/>
      <c r="L32" s="231"/>
      <c r="M32" s="210"/>
      <c r="N32" s="209">
        <v>10</v>
      </c>
      <c r="O32" s="210"/>
      <c r="P32" s="209">
        <f t="shared" si="0"/>
        <v>33</v>
      </c>
      <c r="Q32" s="231"/>
      <c r="R32" s="210"/>
      <c r="T32" s="152"/>
      <c r="U32" s="237"/>
      <c r="V32" s="238"/>
      <c r="W32" s="238"/>
      <c r="X32" s="238"/>
      <c r="Y32" s="238"/>
      <c r="Z32" s="238"/>
      <c r="AA32" s="238"/>
      <c r="AB32" s="238"/>
      <c r="AC32" s="238"/>
      <c r="AD32" s="209">
        <v>8</v>
      </c>
      <c r="AE32" s="210"/>
      <c r="AF32" s="209">
        <v>6</v>
      </c>
      <c r="AG32" s="210"/>
      <c r="AH32" s="209">
        <v>9</v>
      </c>
      <c r="AI32" s="210"/>
    </row>
    <row r="33" spans="1:35" s="77" customFormat="1" ht="11.1" customHeight="1" thickBot="1" x14ac:dyDescent="0.25">
      <c r="A33" s="235">
        <v>3</v>
      </c>
      <c r="B33" s="78">
        <v>5</v>
      </c>
      <c r="C33" s="209">
        <v>15</v>
      </c>
      <c r="D33" s="210"/>
      <c r="E33" s="209">
        <v>2</v>
      </c>
      <c r="F33" s="210"/>
      <c r="G33" s="209"/>
      <c r="H33" s="210"/>
      <c r="I33" s="209"/>
      <c r="J33" s="210"/>
      <c r="K33" s="209"/>
      <c r="L33" s="231"/>
      <c r="M33" s="210"/>
      <c r="N33" s="209">
        <v>2</v>
      </c>
      <c r="O33" s="210"/>
      <c r="P33" s="209">
        <f t="shared" si="0"/>
        <v>19</v>
      </c>
      <c r="Q33" s="231"/>
      <c r="R33" s="210"/>
      <c r="T33" s="152"/>
      <c r="U33" s="152"/>
    </row>
    <row r="34" spans="1:35" s="77" customFormat="1" ht="12.95" customHeight="1" thickBot="1" x14ac:dyDescent="0.25">
      <c r="A34" s="236"/>
      <c r="B34" s="78">
        <v>6</v>
      </c>
      <c r="C34" s="209">
        <v>16</v>
      </c>
      <c r="D34" s="210"/>
      <c r="E34" s="209">
        <v>3</v>
      </c>
      <c r="F34" s="210"/>
      <c r="G34" s="209">
        <v>4</v>
      </c>
      <c r="H34" s="210"/>
      <c r="I34" s="209"/>
      <c r="J34" s="210"/>
      <c r="K34" s="209"/>
      <c r="L34" s="231"/>
      <c r="M34" s="210"/>
      <c r="N34" s="209">
        <v>10</v>
      </c>
      <c r="O34" s="210"/>
      <c r="P34" s="209">
        <f t="shared" si="0"/>
        <v>33</v>
      </c>
      <c r="Q34" s="231"/>
      <c r="R34" s="210"/>
      <c r="T34" s="152"/>
      <c r="U34" s="152"/>
    </row>
    <row r="35" spans="1:35" s="77" customFormat="1" ht="15" customHeight="1" thickBot="1" x14ac:dyDescent="0.25">
      <c r="A35" s="235">
        <v>4</v>
      </c>
      <c r="B35" s="78">
        <v>7</v>
      </c>
      <c r="C35" s="209">
        <v>15</v>
      </c>
      <c r="D35" s="210"/>
      <c r="E35" s="209">
        <v>2</v>
      </c>
      <c r="F35" s="210"/>
      <c r="G35" s="209"/>
      <c r="H35" s="210"/>
      <c r="I35" s="209"/>
      <c r="J35" s="210"/>
      <c r="K35" s="209"/>
      <c r="L35" s="231"/>
      <c r="M35" s="210"/>
      <c r="N35" s="209">
        <v>2</v>
      </c>
      <c r="O35" s="210"/>
      <c r="P35" s="209">
        <f t="shared" si="0"/>
        <v>19</v>
      </c>
      <c r="Q35" s="231"/>
      <c r="R35" s="210"/>
      <c r="T35" s="152"/>
      <c r="U35" s="152"/>
    </row>
    <row r="36" spans="1:35" s="77" customFormat="1" ht="12.95" customHeight="1" thickBot="1" x14ac:dyDescent="0.25">
      <c r="A36" s="236"/>
      <c r="B36" s="78">
        <v>8</v>
      </c>
      <c r="C36" s="209">
        <v>15</v>
      </c>
      <c r="D36" s="210"/>
      <c r="E36" s="209">
        <v>2</v>
      </c>
      <c r="F36" s="210"/>
      <c r="G36" s="209">
        <v>6</v>
      </c>
      <c r="H36" s="210"/>
      <c r="I36" s="209">
        <v>1</v>
      </c>
      <c r="J36" s="231"/>
      <c r="K36" s="243"/>
      <c r="L36" s="243"/>
      <c r="M36" s="244"/>
      <c r="N36" s="209"/>
      <c r="O36" s="210"/>
      <c r="P36" s="209">
        <f t="shared" si="0"/>
        <v>24</v>
      </c>
      <c r="Q36" s="231"/>
      <c r="R36" s="210"/>
      <c r="T36" s="152"/>
      <c r="U36" s="152"/>
    </row>
    <row r="37" spans="1:35" s="77" customFormat="1" ht="13.5" thickBot="1" x14ac:dyDescent="0.25">
      <c r="A37" s="245" t="s">
        <v>128</v>
      </c>
      <c r="B37" s="246"/>
      <c r="C37" s="209">
        <f>C29+C30+C31+C32+C33+C34+C35+C36</f>
        <v>129</v>
      </c>
      <c r="D37" s="210"/>
      <c r="E37" s="209">
        <f>E29+E30+E31+E32+E33+E34+E35+E36</f>
        <v>19</v>
      </c>
      <c r="F37" s="210"/>
      <c r="G37" s="209">
        <f>G29+G30+G31+G32+G33+G34+G35+G36</f>
        <v>12</v>
      </c>
      <c r="H37" s="210"/>
      <c r="I37" s="209">
        <f>I29+I30+I31+I32+I33+I34+I35+I36</f>
        <v>1</v>
      </c>
      <c r="J37" s="231"/>
      <c r="K37" s="243"/>
      <c r="L37" s="243"/>
      <c r="M37" s="244"/>
      <c r="N37" s="209">
        <f>N29+N30+N31+N32+N33+N34+N35+N36</f>
        <v>38</v>
      </c>
      <c r="O37" s="210"/>
      <c r="P37" s="209">
        <f>P29+P30+P31+P32+P33+P34+P35+P36</f>
        <v>199</v>
      </c>
      <c r="Q37" s="231"/>
      <c r="R37" s="210"/>
      <c r="T37" s="152"/>
      <c r="U37" s="152"/>
    </row>
    <row r="39" spans="1:35" x14ac:dyDescent="0.25">
      <c r="AH39" s="154"/>
    </row>
    <row r="46" spans="1:35" x14ac:dyDescent="0.25"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</row>
    <row r="47" spans="1:35" x14ac:dyDescent="0.25">
      <c r="U47" s="157"/>
      <c r="V47" s="157"/>
      <c r="W47" s="157"/>
      <c r="X47" s="157"/>
      <c r="Y47" s="157"/>
      <c r="Z47" s="157"/>
      <c r="AA47" s="157"/>
      <c r="AB47" s="157"/>
      <c r="AC47" s="157"/>
      <c r="AD47" s="155"/>
      <c r="AE47" s="155"/>
      <c r="AF47" s="155"/>
      <c r="AG47" s="155"/>
      <c r="AH47" s="156"/>
      <c r="AI47" s="156"/>
    </row>
    <row r="48" spans="1:35" x14ac:dyDescent="0.25">
      <c r="U48" s="157"/>
      <c r="V48" s="157"/>
      <c r="W48" s="157"/>
      <c r="X48" s="157"/>
      <c r="Y48" s="157"/>
      <c r="Z48" s="157"/>
      <c r="AA48" s="157"/>
      <c r="AB48" s="157"/>
      <c r="AC48" s="157"/>
      <c r="AD48" s="155"/>
      <c r="AE48" s="155"/>
      <c r="AF48" s="155"/>
      <c r="AG48" s="155"/>
      <c r="AH48" s="156"/>
      <c r="AI48" s="156"/>
    </row>
    <row r="49" spans="1:52" x14ac:dyDescent="0.25">
      <c r="U49" s="157"/>
      <c r="V49" s="157"/>
      <c r="W49" s="157"/>
      <c r="X49" s="157"/>
      <c r="Y49" s="157"/>
      <c r="Z49" s="157"/>
      <c r="AA49" s="157"/>
      <c r="AB49" s="157"/>
      <c r="AC49" s="157"/>
      <c r="AD49" s="155"/>
      <c r="AE49" s="155"/>
      <c r="AF49" s="155"/>
      <c r="AG49" s="155"/>
      <c r="AH49" s="156"/>
      <c r="AI49" s="156"/>
    </row>
    <row r="51" spans="1:52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7"/>
      <c r="O51" s="37"/>
      <c r="P51" s="37"/>
      <c r="Q51" s="37"/>
      <c r="R51" s="37"/>
      <c r="S51" s="37"/>
      <c r="T51" s="37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</row>
  </sheetData>
  <mergeCells count="145">
    <mergeCell ref="AF28:AG30"/>
    <mergeCell ref="AH28:AI30"/>
    <mergeCell ref="U31:AI31"/>
    <mergeCell ref="L10:AL10"/>
    <mergeCell ref="N31:O31"/>
    <mergeCell ref="P31:R31"/>
    <mergeCell ref="K24:M28"/>
    <mergeCell ref="U26:AC27"/>
    <mergeCell ref="L5:AL5"/>
    <mergeCell ref="AN5:BA5"/>
    <mergeCell ref="S6:AL6"/>
    <mergeCell ref="N7:AL7"/>
    <mergeCell ref="N8:AL8"/>
    <mergeCell ref="S9:AL9"/>
    <mergeCell ref="L1:AL1"/>
    <mergeCell ref="AS1:BA1"/>
    <mergeCell ref="L2:AL2"/>
    <mergeCell ref="L3:AL3"/>
    <mergeCell ref="L4:AL4"/>
    <mergeCell ref="AN2:AS2"/>
    <mergeCell ref="AT2:BA2"/>
    <mergeCell ref="P37:R37"/>
    <mergeCell ref="A37:B37"/>
    <mergeCell ref="C37:D37"/>
    <mergeCell ref="E37:F37"/>
    <mergeCell ref="G37:H37"/>
    <mergeCell ref="I37:M37"/>
    <mergeCell ref="N37:O37"/>
    <mergeCell ref="N35:O35"/>
    <mergeCell ref="P35:R35"/>
    <mergeCell ref="C36:D36"/>
    <mergeCell ref="E36:F36"/>
    <mergeCell ref="G36:H36"/>
    <mergeCell ref="I36:M36"/>
    <mergeCell ref="N36:O36"/>
    <mergeCell ref="P36:R36"/>
    <mergeCell ref="A35:A36"/>
    <mergeCell ref="C35:D35"/>
    <mergeCell ref="E35:F35"/>
    <mergeCell ref="G35:H35"/>
    <mergeCell ref="I35:J35"/>
    <mergeCell ref="K35:M35"/>
    <mergeCell ref="P33:R33"/>
    <mergeCell ref="C34:D34"/>
    <mergeCell ref="E34:F34"/>
    <mergeCell ref="G34:H34"/>
    <mergeCell ref="I34:J34"/>
    <mergeCell ref="K34:M34"/>
    <mergeCell ref="N34:O34"/>
    <mergeCell ref="P34:R34"/>
    <mergeCell ref="I32:J32"/>
    <mergeCell ref="K32:M32"/>
    <mergeCell ref="N32:O32"/>
    <mergeCell ref="A33:A34"/>
    <mergeCell ref="C33:D33"/>
    <mergeCell ref="E33:F33"/>
    <mergeCell ref="G33:H33"/>
    <mergeCell ref="I33:J33"/>
    <mergeCell ref="K33:M33"/>
    <mergeCell ref="N33:O33"/>
    <mergeCell ref="P32:R32"/>
    <mergeCell ref="A31:A32"/>
    <mergeCell ref="C31:D31"/>
    <mergeCell ref="E31:F31"/>
    <mergeCell ref="G31:H31"/>
    <mergeCell ref="I31:J31"/>
    <mergeCell ref="K31:M31"/>
    <mergeCell ref="C32:D32"/>
    <mergeCell ref="E32:F32"/>
    <mergeCell ref="G32:H32"/>
    <mergeCell ref="C30:D30"/>
    <mergeCell ref="E30:F30"/>
    <mergeCell ref="P29:R29"/>
    <mergeCell ref="U32:AC32"/>
    <mergeCell ref="AD32:AE32"/>
    <mergeCell ref="AD26:AE27"/>
    <mergeCell ref="P24:R28"/>
    <mergeCell ref="U24:AC24"/>
    <mergeCell ref="AD24:AE24"/>
    <mergeCell ref="K30:M30"/>
    <mergeCell ref="AZ25:BA29"/>
    <mergeCell ref="AF32:AG32"/>
    <mergeCell ref="AH32:AI32"/>
    <mergeCell ref="AF26:AG27"/>
    <mergeCell ref="A29:A30"/>
    <mergeCell ref="C29:D29"/>
    <mergeCell ref="E29:F29"/>
    <mergeCell ref="G29:H29"/>
    <mergeCell ref="I29:J29"/>
    <mergeCell ref="AR25:AU29"/>
    <mergeCell ref="G30:H30"/>
    <mergeCell ref="I30:J30"/>
    <mergeCell ref="AV25:AW29"/>
    <mergeCell ref="AX25:AY29"/>
    <mergeCell ref="K29:M29"/>
    <mergeCell ref="U25:AI25"/>
    <mergeCell ref="AH26:AI27"/>
    <mergeCell ref="N30:O30"/>
    <mergeCell ref="N24:O28"/>
    <mergeCell ref="P30:R30"/>
    <mergeCell ref="U23:AI23"/>
    <mergeCell ref="AK23:BA23"/>
    <mergeCell ref="AR24:AU24"/>
    <mergeCell ref="AV24:AW24"/>
    <mergeCell ref="AX24:AY24"/>
    <mergeCell ref="AZ24:BA24"/>
    <mergeCell ref="AK25:AQ29"/>
    <mergeCell ref="N29:O29"/>
    <mergeCell ref="A24:A28"/>
    <mergeCell ref="B24:B28"/>
    <mergeCell ref="C24:D28"/>
    <mergeCell ref="E24:F28"/>
    <mergeCell ref="G24:H28"/>
    <mergeCell ref="I24:J28"/>
    <mergeCell ref="U28:AC30"/>
    <mergeCell ref="AD28:AE30"/>
    <mergeCell ref="AW13:AW14"/>
    <mergeCell ref="S13:S14"/>
    <mergeCell ref="T13:V13"/>
    <mergeCell ref="W13:W14"/>
    <mergeCell ref="X13:Z13"/>
    <mergeCell ref="AH24:AI24"/>
    <mergeCell ref="AF24:AG24"/>
    <mergeCell ref="AK24:AQ24"/>
    <mergeCell ref="AO13:AR13"/>
    <mergeCell ref="AR21:AS21"/>
    <mergeCell ref="A21:C21"/>
    <mergeCell ref="AA13:AA14"/>
    <mergeCell ref="AB13:AE13"/>
    <mergeCell ref="AF13:AF14"/>
    <mergeCell ref="AG13:AI13"/>
    <mergeCell ref="AJ13:AJ14"/>
    <mergeCell ref="K13:N13"/>
    <mergeCell ref="O13:R13"/>
    <mergeCell ref="G17:H17"/>
    <mergeCell ref="A12:BA12"/>
    <mergeCell ref="A13:A15"/>
    <mergeCell ref="B13:E13"/>
    <mergeCell ref="F13:F14"/>
    <mergeCell ref="G13:I13"/>
    <mergeCell ref="J13:J14"/>
    <mergeCell ref="AX13:BA13"/>
    <mergeCell ref="AK13:AN13"/>
    <mergeCell ref="AS13:AS14"/>
    <mergeCell ref="AT13:AV1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1"/>
  <sheetViews>
    <sheetView tabSelected="1" view="pageBreakPreview" topLeftCell="A5" zoomScale="70" zoomScaleNormal="80" zoomScaleSheetLayoutView="70" workbookViewId="0">
      <selection activeCell="N15" sqref="N15"/>
    </sheetView>
  </sheetViews>
  <sheetFormatPr defaultRowHeight="18" x14ac:dyDescent="0.25"/>
  <cols>
    <col min="1" max="1" width="8.85546875" style="1" customWidth="1"/>
    <col min="2" max="2" width="44" style="2" customWidth="1"/>
    <col min="3" max="3" width="9.5703125" style="1" customWidth="1"/>
    <col min="4" max="4" width="7.5703125" style="1" customWidth="1"/>
    <col min="5" max="5" width="9.42578125" style="1" customWidth="1"/>
    <col min="6" max="6" width="10.140625" style="1" customWidth="1"/>
    <col min="7" max="7" width="8.42578125" style="1" customWidth="1"/>
    <col min="8" max="9" width="9.5703125" style="1" customWidth="1"/>
    <col min="10" max="10" width="9.42578125" style="1" customWidth="1"/>
    <col min="11" max="11" width="7.42578125" style="1" customWidth="1"/>
    <col min="12" max="12" width="8.5703125" style="1" customWidth="1"/>
    <col min="13" max="13" width="5.42578125" style="4" customWidth="1"/>
    <col min="14" max="14" width="9.140625" style="1"/>
    <col min="15" max="15" width="5.140625" style="4" customWidth="1"/>
    <col min="16" max="16" width="7.5703125" style="1" customWidth="1"/>
    <col min="17" max="17" width="6.140625" style="4" customWidth="1"/>
    <col min="18" max="18" width="6.42578125" style="1" customWidth="1"/>
    <col min="19" max="19" width="4.42578125" style="4" customWidth="1"/>
    <col min="20" max="20" width="7" style="1" customWidth="1"/>
    <col min="21" max="21" width="4.42578125" style="4" customWidth="1"/>
    <col min="22" max="22" width="8" style="1" customWidth="1"/>
    <col min="23" max="23" width="5.140625" style="4" customWidth="1"/>
    <col min="24" max="24" width="8" style="1" customWidth="1"/>
    <col min="25" max="25" width="4.5703125" style="1" customWidth="1"/>
    <col min="26" max="26" width="6.42578125" style="1" customWidth="1"/>
    <col min="27" max="27" width="4.85546875" style="1" customWidth="1"/>
    <col min="28" max="28" width="5.5703125" style="1" customWidth="1"/>
    <col min="29" max="16384" width="9.140625" style="1"/>
  </cols>
  <sheetData>
    <row r="1" spans="1:28" ht="18.75" x14ac:dyDescent="0.3">
      <c r="A1" s="323" t="s">
        <v>267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5"/>
    </row>
    <row r="2" spans="1:28" ht="15.75" customHeight="1" x14ac:dyDescent="0.25">
      <c r="A2" s="316" t="s">
        <v>23</v>
      </c>
      <c r="B2" s="319" t="s">
        <v>27</v>
      </c>
      <c r="C2" s="302" t="s">
        <v>0</v>
      </c>
      <c r="D2" s="302"/>
      <c r="E2" s="302"/>
      <c r="F2" s="306" t="s">
        <v>1</v>
      </c>
      <c r="G2" s="307"/>
      <c r="H2" s="307"/>
      <c r="I2" s="307"/>
      <c r="J2" s="307"/>
      <c r="K2" s="307"/>
      <c r="L2" s="12"/>
      <c r="M2" s="306" t="s">
        <v>2</v>
      </c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8"/>
    </row>
    <row r="3" spans="1:28" ht="23.25" customHeight="1" x14ac:dyDescent="0.25">
      <c r="A3" s="317"/>
      <c r="B3" s="320"/>
      <c r="C3" s="305" t="s">
        <v>3</v>
      </c>
      <c r="D3" s="305" t="s">
        <v>4</v>
      </c>
      <c r="E3" s="305" t="s">
        <v>15</v>
      </c>
      <c r="F3" s="305" t="s">
        <v>16</v>
      </c>
      <c r="G3" s="305" t="s">
        <v>5</v>
      </c>
      <c r="H3" s="309" t="s">
        <v>6</v>
      </c>
      <c r="I3" s="310"/>
      <c r="J3" s="310"/>
      <c r="K3" s="311"/>
      <c r="L3" s="305" t="s">
        <v>11</v>
      </c>
      <c r="M3" s="302" t="s">
        <v>7</v>
      </c>
      <c r="N3" s="302"/>
      <c r="O3" s="302"/>
      <c r="P3" s="302"/>
      <c r="Q3" s="302" t="s">
        <v>8</v>
      </c>
      <c r="R3" s="302"/>
      <c r="S3" s="302"/>
      <c r="T3" s="302"/>
      <c r="U3" s="306" t="s">
        <v>9</v>
      </c>
      <c r="V3" s="307"/>
      <c r="W3" s="307"/>
      <c r="X3" s="308"/>
      <c r="Y3" s="306" t="s">
        <v>19</v>
      </c>
      <c r="Z3" s="307"/>
      <c r="AA3" s="307"/>
      <c r="AB3" s="308"/>
    </row>
    <row r="4" spans="1:28" ht="18.75" x14ac:dyDescent="0.3">
      <c r="A4" s="317"/>
      <c r="B4" s="320"/>
      <c r="C4" s="305"/>
      <c r="D4" s="305"/>
      <c r="E4" s="305"/>
      <c r="F4" s="305"/>
      <c r="G4" s="305"/>
      <c r="H4" s="312"/>
      <c r="I4" s="313"/>
      <c r="J4" s="313"/>
      <c r="K4" s="314"/>
      <c r="L4" s="305"/>
      <c r="M4" s="302">
        <v>1</v>
      </c>
      <c r="N4" s="302"/>
      <c r="O4" s="301">
        <v>2</v>
      </c>
      <c r="P4" s="301"/>
      <c r="Q4" s="301">
        <v>3</v>
      </c>
      <c r="R4" s="301"/>
      <c r="S4" s="301">
        <v>4</v>
      </c>
      <c r="T4" s="301"/>
      <c r="U4" s="301">
        <v>5</v>
      </c>
      <c r="V4" s="301"/>
      <c r="W4" s="301">
        <v>6</v>
      </c>
      <c r="X4" s="301"/>
      <c r="Y4" s="329">
        <v>7</v>
      </c>
      <c r="Z4" s="330"/>
      <c r="AA4" s="329">
        <v>8</v>
      </c>
      <c r="AB4" s="331"/>
    </row>
    <row r="5" spans="1:28" ht="51" customHeight="1" x14ac:dyDescent="0.25">
      <c r="A5" s="317"/>
      <c r="B5" s="321"/>
      <c r="C5" s="305"/>
      <c r="D5" s="305"/>
      <c r="E5" s="305"/>
      <c r="F5" s="305"/>
      <c r="G5" s="305"/>
      <c r="H5" s="305" t="s">
        <v>29</v>
      </c>
      <c r="I5" s="305" t="s">
        <v>30</v>
      </c>
      <c r="J5" s="305" t="s">
        <v>31</v>
      </c>
      <c r="K5" s="305" t="s">
        <v>32</v>
      </c>
      <c r="L5" s="305"/>
      <c r="M5" s="326" t="s">
        <v>10</v>
      </c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8"/>
    </row>
    <row r="6" spans="1:28" ht="39.6" customHeight="1" x14ac:dyDescent="0.25">
      <c r="A6" s="318"/>
      <c r="B6" s="322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15">
        <v>3</v>
      </c>
      <c r="N6" s="315"/>
      <c r="O6" s="303">
        <v>3</v>
      </c>
      <c r="P6" s="303"/>
      <c r="Q6" s="303">
        <v>3</v>
      </c>
      <c r="R6" s="303"/>
      <c r="S6" s="303">
        <v>3</v>
      </c>
      <c r="T6" s="303"/>
      <c r="U6" s="303">
        <v>4</v>
      </c>
      <c r="V6" s="303"/>
      <c r="W6" s="303">
        <v>4</v>
      </c>
      <c r="X6" s="303"/>
      <c r="Y6" s="303">
        <v>4</v>
      </c>
      <c r="Z6" s="303"/>
      <c r="AA6" s="303">
        <v>4</v>
      </c>
      <c r="AB6" s="333"/>
    </row>
    <row r="7" spans="1:28" ht="19.5" thickBot="1" x14ac:dyDescent="0.35">
      <c r="A7" s="26">
        <v>1</v>
      </c>
      <c r="B7" s="27">
        <v>2</v>
      </c>
      <c r="C7" s="26">
        <v>3</v>
      </c>
      <c r="D7" s="27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7">
        <v>12</v>
      </c>
      <c r="M7" s="304">
        <v>13</v>
      </c>
      <c r="N7" s="304"/>
      <c r="O7" s="300">
        <v>14</v>
      </c>
      <c r="P7" s="300"/>
      <c r="Q7" s="304">
        <v>15</v>
      </c>
      <c r="R7" s="304"/>
      <c r="S7" s="300">
        <v>16</v>
      </c>
      <c r="T7" s="300"/>
      <c r="U7" s="304">
        <v>17</v>
      </c>
      <c r="V7" s="304"/>
      <c r="W7" s="300">
        <v>18</v>
      </c>
      <c r="X7" s="300"/>
      <c r="Y7" s="304">
        <v>19</v>
      </c>
      <c r="Z7" s="304"/>
      <c r="AA7" s="300">
        <v>20</v>
      </c>
      <c r="AB7" s="332"/>
    </row>
    <row r="8" spans="1:28" ht="19.5" thickBot="1" x14ac:dyDescent="0.35">
      <c r="A8" s="288" t="s">
        <v>7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90"/>
    </row>
    <row r="9" spans="1:28" s="3" customFormat="1" ht="21.75" customHeight="1" x14ac:dyDescent="0.3">
      <c r="A9" s="298" t="s">
        <v>234</v>
      </c>
      <c r="B9" s="299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6"/>
      <c r="Z9" s="6"/>
      <c r="AA9" s="6"/>
      <c r="AB9" s="28"/>
    </row>
    <row r="10" spans="1:28" s="4" customFormat="1" ht="37.5" x14ac:dyDescent="0.3">
      <c r="A10" s="29" t="s">
        <v>144</v>
      </c>
      <c r="B10" s="80" t="s">
        <v>20</v>
      </c>
      <c r="C10" s="116">
        <v>1</v>
      </c>
      <c r="D10" s="116"/>
      <c r="E10" s="116">
        <f t="shared" ref="E10:E24" si="0">F10/30</f>
        <v>4</v>
      </c>
      <c r="F10" s="119">
        <v>120</v>
      </c>
      <c r="G10" s="116">
        <f t="shared" ref="G10:G24" si="1">N10+P10+R10+T10+V10+X10+Z10+AB10</f>
        <v>76</v>
      </c>
      <c r="H10" s="116">
        <f t="shared" ref="H10:H17" si="2">G10-K10-I10-J10</f>
        <v>20</v>
      </c>
      <c r="I10" s="116">
        <v>56</v>
      </c>
      <c r="J10" s="116">
        <v>0</v>
      </c>
      <c r="K10" s="116">
        <v>0</v>
      </c>
      <c r="L10" s="116">
        <f t="shared" ref="L10:L24" si="3">F10-G10</f>
        <v>44</v>
      </c>
      <c r="M10" s="116">
        <v>5</v>
      </c>
      <c r="N10" s="116">
        <v>76</v>
      </c>
      <c r="O10" s="116"/>
      <c r="P10" s="116">
        <f>O10*$O$6</f>
        <v>0</v>
      </c>
      <c r="Q10" s="9"/>
      <c r="R10" s="9">
        <f>Q10*Q6</f>
        <v>0</v>
      </c>
      <c r="S10" s="9"/>
      <c r="T10" s="9">
        <f>S10*$S$6</f>
        <v>0</v>
      </c>
      <c r="U10" s="9"/>
      <c r="V10" s="9">
        <f>U10*$U$6</f>
        <v>0</v>
      </c>
      <c r="W10" s="9"/>
      <c r="X10" s="9">
        <f>W10*$W$6</f>
        <v>0</v>
      </c>
      <c r="Y10" s="9"/>
      <c r="Z10" s="9">
        <f>Y10*$Y$6</f>
        <v>0</v>
      </c>
      <c r="AA10" s="9"/>
      <c r="AB10" s="122">
        <f>AA10*$AA$6</f>
        <v>0</v>
      </c>
    </row>
    <row r="11" spans="1:28" s="4" customFormat="1" ht="21.75" customHeight="1" x14ac:dyDescent="0.3">
      <c r="A11" s="161" t="s">
        <v>167</v>
      </c>
      <c r="B11" s="80" t="s">
        <v>259</v>
      </c>
      <c r="C11" s="162"/>
      <c r="D11" s="119">
        <v>2</v>
      </c>
      <c r="E11" s="119">
        <f t="shared" si="0"/>
        <v>4</v>
      </c>
      <c r="F11" s="119">
        <v>120</v>
      </c>
      <c r="G11" s="119">
        <f t="shared" si="1"/>
        <v>12</v>
      </c>
      <c r="H11" s="119">
        <f t="shared" si="2"/>
        <v>-68</v>
      </c>
      <c r="I11" s="119">
        <v>0</v>
      </c>
      <c r="J11" s="119">
        <v>0</v>
      </c>
      <c r="K11" s="119">
        <v>80</v>
      </c>
      <c r="L11" s="119">
        <f t="shared" si="3"/>
        <v>108</v>
      </c>
      <c r="M11" s="119"/>
      <c r="N11" s="119">
        <f t="shared" ref="N11:N17" si="4">M11*$M$6</f>
        <v>0</v>
      </c>
      <c r="O11" s="119">
        <v>4</v>
      </c>
      <c r="P11" s="119">
        <f>O11*$O$6</f>
        <v>12</v>
      </c>
      <c r="Q11" s="128"/>
      <c r="R11" s="128">
        <f t="shared" ref="R11:R22" si="5">Q11*Q7</f>
        <v>0</v>
      </c>
      <c r="S11" s="128"/>
      <c r="T11" s="128">
        <f t="shared" ref="T11:T17" si="6">S11*$S$6</f>
        <v>0</v>
      </c>
      <c r="U11" s="128"/>
      <c r="V11" s="128">
        <f t="shared" ref="V11:V17" si="7">U11*$U$6</f>
        <v>0</v>
      </c>
      <c r="W11" s="128"/>
      <c r="X11" s="128">
        <f t="shared" ref="X11:X17" si="8">W11*$W$6</f>
        <v>0</v>
      </c>
      <c r="Y11" s="128"/>
      <c r="Z11" s="128">
        <f t="shared" ref="Z11:Z17" si="9">Y11*$Y$6</f>
        <v>0</v>
      </c>
      <c r="AA11" s="128"/>
      <c r="AB11" s="163">
        <f t="shared" ref="AB11:AB17" si="10">AA11*$AA$6</f>
        <v>0</v>
      </c>
    </row>
    <row r="12" spans="1:28" s="4" customFormat="1" ht="18.75" x14ac:dyDescent="0.3">
      <c r="A12" s="161" t="s">
        <v>145</v>
      </c>
      <c r="B12" s="80" t="s">
        <v>21</v>
      </c>
      <c r="C12" s="119">
        <v>2</v>
      </c>
      <c r="D12" s="119"/>
      <c r="E12" s="119">
        <f t="shared" si="0"/>
        <v>4</v>
      </c>
      <c r="F12" s="119">
        <v>120</v>
      </c>
      <c r="G12" s="119">
        <f t="shared" si="1"/>
        <v>10</v>
      </c>
      <c r="H12" s="119">
        <f t="shared" si="2"/>
        <v>-2</v>
      </c>
      <c r="I12" s="119">
        <v>0</v>
      </c>
      <c r="J12" s="119">
        <v>12</v>
      </c>
      <c r="K12" s="119">
        <v>0</v>
      </c>
      <c r="L12" s="119">
        <f t="shared" si="3"/>
        <v>110</v>
      </c>
      <c r="M12" s="119"/>
      <c r="N12" s="119">
        <f t="shared" si="4"/>
        <v>0</v>
      </c>
      <c r="O12" s="119">
        <v>3</v>
      </c>
      <c r="P12" s="119">
        <v>10</v>
      </c>
      <c r="Q12" s="128"/>
      <c r="R12" s="128">
        <f t="shared" si="5"/>
        <v>0</v>
      </c>
      <c r="S12" s="128"/>
      <c r="T12" s="128">
        <f t="shared" si="6"/>
        <v>0</v>
      </c>
      <c r="U12" s="128"/>
      <c r="V12" s="128">
        <f t="shared" si="7"/>
        <v>0</v>
      </c>
      <c r="W12" s="128"/>
      <c r="X12" s="128">
        <f t="shared" si="8"/>
        <v>0</v>
      </c>
      <c r="Y12" s="128"/>
      <c r="Z12" s="128">
        <f t="shared" si="9"/>
        <v>0</v>
      </c>
      <c r="AA12" s="128"/>
      <c r="AB12" s="163">
        <f t="shared" si="10"/>
        <v>0</v>
      </c>
    </row>
    <row r="13" spans="1:28" s="4" customFormat="1" ht="18.75" x14ac:dyDescent="0.3">
      <c r="A13" s="161" t="s">
        <v>168</v>
      </c>
      <c r="B13" s="80" t="s">
        <v>33</v>
      </c>
      <c r="C13" s="119"/>
      <c r="D13" s="119">
        <v>1</v>
      </c>
      <c r="E13" s="119">
        <f t="shared" si="0"/>
        <v>3</v>
      </c>
      <c r="F13" s="119">
        <v>90</v>
      </c>
      <c r="G13" s="119">
        <f t="shared" si="1"/>
        <v>8</v>
      </c>
      <c r="H13" s="119">
        <f t="shared" si="2"/>
        <v>-22</v>
      </c>
      <c r="I13" s="119">
        <v>16</v>
      </c>
      <c r="J13" s="119">
        <v>14</v>
      </c>
      <c r="K13" s="119">
        <v>0</v>
      </c>
      <c r="L13" s="119">
        <f t="shared" si="3"/>
        <v>82</v>
      </c>
      <c r="M13" s="119">
        <v>3</v>
      </c>
      <c r="N13" s="119">
        <v>8</v>
      </c>
      <c r="O13" s="119"/>
      <c r="P13" s="119">
        <f t="shared" ref="P13:P24" si="11">O13*$O$6</f>
        <v>0</v>
      </c>
      <c r="Q13" s="128"/>
      <c r="R13" s="128">
        <f t="shared" si="5"/>
        <v>0</v>
      </c>
      <c r="S13" s="128"/>
      <c r="T13" s="128">
        <f t="shared" si="6"/>
        <v>0</v>
      </c>
      <c r="U13" s="128"/>
      <c r="V13" s="128">
        <f t="shared" si="7"/>
        <v>0</v>
      </c>
      <c r="W13" s="128"/>
      <c r="X13" s="128">
        <f t="shared" si="8"/>
        <v>0</v>
      </c>
      <c r="Y13" s="128"/>
      <c r="Z13" s="128">
        <f t="shared" si="9"/>
        <v>0</v>
      </c>
      <c r="AA13" s="128"/>
      <c r="AB13" s="163">
        <f t="shared" si="10"/>
        <v>0</v>
      </c>
    </row>
    <row r="14" spans="1:28" s="4" customFormat="1" ht="37.5" x14ac:dyDescent="0.3">
      <c r="A14" s="161" t="s">
        <v>169</v>
      </c>
      <c r="B14" s="80" t="s">
        <v>35</v>
      </c>
      <c r="C14" s="119"/>
      <c r="D14" s="119">
        <v>2</v>
      </c>
      <c r="E14" s="119">
        <f t="shared" si="0"/>
        <v>4</v>
      </c>
      <c r="F14" s="119">
        <v>120</v>
      </c>
      <c r="G14" s="119">
        <f t="shared" si="1"/>
        <v>10</v>
      </c>
      <c r="H14" s="119">
        <f t="shared" si="2"/>
        <v>-6</v>
      </c>
      <c r="I14" s="119">
        <v>8</v>
      </c>
      <c r="J14" s="119">
        <v>8</v>
      </c>
      <c r="K14" s="119">
        <v>0</v>
      </c>
      <c r="L14" s="119">
        <f t="shared" si="3"/>
        <v>110</v>
      </c>
      <c r="M14" s="119"/>
      <c r="N14" s="119">
        <f t="shared" si="4"/>
        <v>0</v>
      </c>
      <c r="O14" s="119">
        <v>3</v>
      </c>
      <c r="P14" s="119">
        <v>10</v>
      </c>
      <c r="Q14" s="128"/>
      <c r="R14" s="128">
        <f t="shared" si="5"/>
        <v>0</v>
      </c>
      <c r="S14" s="128"/>
      <c r="T14" s="128">
        <f t="shared" si="6"/>
        <v>0</v>
      </c>
      <c r="U14" s="128"/>
      <c r="V14" s="128">
        <f t="shared" si="7"/>
        <v>0</v>
      </c>
      <c r="W14" s="128"/>
      <c r="X14" s="128">
        <f t="shared" si="8"/>
        <v>0</v>
      </c>
      <c r="Y14" s="128"/>
      <c r="Z14" s="128">
        <f t="shared" si="9"/>
        <v>0</v>
      </c>
      <c r="AA14" s="128"/>
      <c r="AB14" s="163">
        <f t="shared" si="10"/>
        <v>0</v>
      </c>
    </row>
    <row r="15" spans="1:28" s="4" customFormat="1" ht="37.5" x14ac:dyDescent="0.3">
      <c r="A15" s="161" t="s">
        <v>170</v>
      </c>
      <c r="B15" s="80" t="s">
        <v>22</v>
      </c>
      <c r="C15" s="119">
        <v>1</v>
      </c>
      <c r="D15" s="119"/>
      <c r="E15" s="119">
        <f t="shared" si="0"/>
        <v>5</v>
      </c>
      <c r="F15" s="119">
        <v>150</v>
      </c>
      <c r="G15" s="119">
        <f t="shared" si="1"/>
        <v>12</v>
      </c>
      <c r="H15" s="119">
        <f t="shared" si="2"/>
        <v>-8</v>
      </c>
      <c r="I15" s="119">
        <v>0</v>
      </c>
      <c r="J15" s="119">
        <v>20</v>
      </c>
      <c r="K15" s="119">
        <v>0</v>
      </c>
      <c r="L15" s="119">
        <f t="shared" si="3"/>
        <v>138</v>
      </c>
      <c r="M15" s="119">
        <v>4</v>
      </c>
      <c r="N15" s="119">
        <f t="shared" si="4"/>
        <v>12</v>
      </c>
      <c r="O15" s="119"/>
      <c r="P15" s="119">
        <f t="shared" si="11"/>
        <v>0</v>
      </c>
      <c r="Q15" s="128"/>
      <c r="R15" s="128">
        <f t="shared" si="5"/>
        <v>0</v>
      </c>
      <c r="S15" s="128"/>
      <c r="T15" s="128">
        <f t="shared" si="6"/>
        <v>0</v>
      </c>
      <c r="U15" s="128"/>
      <c r="V15" s="128">
        <f t="shared" si="7"/>
        <v>0</v>
      </c>
      <c r="W15" s="128"/>
      <c r="X15" s="128">
        <f t="shared" si="8"/>
        <v>0</v>
      </c>
      <c r="Y15" s="128"/>
      <c r="Z15" s="128">
        <f t="shared" si="9"/>
        <v>0</v>
      </c>
      <c r="AA15" s="128"/>
      <c r="AB15" s="163">
        <f t="shared" si="10"/>
        <v>0</v>
      </c>
    </row>
    <row r="16" spans="1:28" s="4" customFormat="1" ht="18.75" x14ac:dyDescent="0.3">
      <c r="A16" s="161" t="s">
        <v>171</v>
      </c>
      <c r="B16" s="80" t="s">
        <v>36</v>
      </c>
      <c r="C16" s="162">
        <v>1</v>
      </c>
      <c r="D16" s="119"/>
      <c r="E16" s="119">
        <f t="shared" si="0"/>
        <v>5</v>
      </c>
      <c r="F16" s="119">
        <v>150</v>
      </c>
      <c r="G16" s="119">
        <f t="shared" si="1"/>
        <v>12</v>
      </c>
      <c r="H16" s="119">
        <v>14</v>
      </c>
      <c r="I16" s="119">
        <v>46</v>
      </c>
      <c r="J16" s="119">
        <v>0</v>
      </c>
      <c r="K16" s="119">
        <v>0</v>
      </c>
      <c r="L16" s="119">
        <f t="shared" si="3"/>
        <v>138</v>
      </c>
      <c r="M16" s="119">
        <v>4</v>
      </c>
      <c r="N16" s="119">
        <f t="shared" si="4"/>
        <v>12</v>
      </c>
      <c r="O16" s="119"/>
      <c r="P16" s="119">
        <f t="shared" si="11"/>
        <v>0</v>
      </c>
      <c r="Q16" s="128"/>
      <c r="R16" s="128">
        <f t="shared" si="5"/>
        <v>0</v>
      </c>
      <c r="S16" s="128"/>
      <c r="T16" s="128">
        <f t="shared" si="6"/>
        <v>0</v>
      </c>
      <c r="U16" s="128"/>
      <c r="V16" s="128">
        <f t="shared" si="7"/>
        <v>0</v>
      </c>
      <c r="W16" s="128"/>
      <c r="X16" s="128">
        <f t="shared" si="8"/>
        <v>0</v>
      </c>
      <c r="Y16" s="128"/>
      <c r="Z16" s="128">
        <f t="shared" si="9"/>
        <v>0</v>
      </c>
      <c r="AA16" s="128"/>
      <c r="AB16" s="163">
        <f t="shared" si="10"/>
        <v>0</v>
      </c>
    </row>
    <row r="17" spans="1:28" s="4" customFormat="1" ht="18.75" x14ac:dyDescent="0.3">
      <c r="A17" s="161" t="s">
        <v>172</v>
      </c>
      <c r="B17" s="80" t="s">
        <v>34</v>
      </c>
      <c r="C17" s="119"/>
      <c r="D17" s="119">
        <v>1</v>
      </c>
      <c r="E17" s="119">
        <f t="shared" si="0"/>
        <v>4</v>
      </c>
      <c r="F17" s="119">
        <v>120</v>
      </c>
      <c r="G17" s="119">
        <f t="shared" si="1"/>
        <v>12</v>
      </c>
      <c r="H17" s="119">
        <f t="shared" si="2"/>
        <v>4</v>
      </c>
      <c r="I17" s="119">
        <v>0</v>
      </c>
      <c r="J17" s="119">
        <v>8</v>
      </c>
      <c r="K17" s="119">
        <v>0</v>
      </c>
      <c r="L17" s="119">
        <f t="shared" si="3"/>
        <v>108</v>
      </c>
      <c r="M17" s="119">
        <v>4</v>
      </c>
      <c r="N17" s="119">
        <f t="shared" si="4"/>
        <v>12</v>
      </c>
      <c r="O17" s="119"/>
      <c r="P17" s="119">
        <f t="shared" si="11"/>
        <v>0</v>
      </c>
      <c r="Q17" s="128"/>
      <c r="R17" s="128">
        <f t="shared" si="5"/>
        <v>0</v>
      </c>
      <c r="S17" s="128"/>
      <c r="T17" s="128">
        <f t="shared" si="6"/>
        <v>0</v>
      </c>
      <c r="U17" s="128"/>
      <c r="V17" s="128">
        <f t="shared" si="7"/>
        <v>0</v>
      </c>
      <c r="W17" s="128"/>
      <c r="X17" s="128">
        <f t="shared" si="8"/>
        <v>0</v>
      </c>
      <c r="Y17" s="128"/>
      <c r="Z17" s="128">
        <f t="shared" si="9"/>
        <v>0</v>
      </c>
      <c r="AA17" s="128"/>
      <c r="AB17" s="163">
        <f t="shared" si="10"/>
        <v>0</v>
      </c>
    </row>
    <row r="18" spans="1:28" s="4" customFormat="1" ht="18.75" x14ac:dyDescent="0.3">
      <c r="A18" s="161" t="s">
        <v>173</v>
      </c>
      <c r="B18" s="80" t="s">
        <v>135</v>
      </c>
      <c r="C18" s="119"/>
      <c r="D18" s="119">
        <v>1</v>
      </c>
      <c r="E18" s="119">
        <f t="shared" si="0"/>
        <v>4</v>
      </c>
      <c r="F18" s="119">
        <v>120</v>
      </c>
      <c r="G18" s="119">
        <f t="shared" si="1"/>
        <v>8</v>
      </c>
      <c r="H18" s="119">
        <v>30</v>
      </c>
      <c r="I18" s="119">
        <v>0</v>
      </c>
      <c r="J18" s="119">
        <v>16</v>
      </c>
      <c r="K18" s="119">
        <v>0</v>
      </c>
      <c r="L18" s="119">
        <f t="shared" si="3"/>
        <v>112</v>
      </c>
      <c r="M18" s="119">
        <v>3</v>
      </c>
      <c r="N18" s="119">
        <v>8</v>
      </c>
      <c r="O18" s="119"/>
      <c r="P18" s="119">
        <f t="shared" si="11"/>
        <v>0</v>
      </c>
      <c r="Q18" s="128"/>
      <c r="R18" s="128">
        <f t="shared" si="5"/>
        <v>0</v>
      </c>
      <c r="S18" s="128"/>
      <c r="T18" s="128">
        <f t="shared" ref="T18:T24" si="12">S18*$S$6</f>
        <v>0</v>
      </c>
      <c r="U18" s="128"/>
      <c r="V18" s="128">
        <f t="shared" ref="V18:V24" si="13">U18*$U$6</f>
        <v>0</v>
      </c>
      <c r="W18" s="128"/>
      <c r="X18" s="128">
        <f t="shared" ref="X18:X24" si="14">W18*$W$6</f>
        <v>0</v>
      </c>
      <c r="Y18" s="128"/>
      <c r="Z18" s="128">
        <f t="shared" ref="Z18:Z24" si="15">Y18*$Y$6</f>
        <v>0</v>
      </c>
      <c r="AA18" s="128"/>
      <c r="AB18" s="163">
        <f t="shared" ref="AB18:AB24" si="16">AA18*$AA$6</f>
        <v>0</v>
      </c>
    </row>
    <row r="19" spans="1:28" s="4" customFormat="1" ht="18.75" x14ac:dyDescent="0.3">
      <c r="A19" s="161" t="s">
        <v>174</v>
      </c>
      <c r="B19" s="80" t="s">
        <v>38</v>
      </c>
      <c r="C19" s="119">
        <v>1</v>
      </c>
      <c r="D19" s="119"/>
      <c r="E19" s="119">
        <f t="shared" si="0"/>
        <v>5</v>
      </c>
      <c r="F19" s="119">
        <v>150</v>
      </c>
      <c r="G19" s="119">
        <f t="shared" si="1"/>
        <v>12</v>
      </c>
      <c r="H19" s="119">
        <f>G19-K19-I19-J19</f>
        <v>-26</v>
      </c>
      <c r="I19" s="119">
        <v>18</v>
      </c>
      <c r="J19" s="119">
        <v>20</v>
      </c>
      <c r="K19" s="119">
        <v>0</v>
      </c>
      <c r="L19" s="119">
        <f t="shared" si="3"/>
        <v>138</v>
      </c>
      <c r="M19" s="119">
        <v>4</v>
      </c>
      <c r="N19" s="119">
        <f t="shared" ref="N19:N24" si="17">M19*$M$6</f>
        <v>12</v>
      </c>
      <c r="O19" s="119"/>
      <c r="P19" s="119">
        <f t="shared" si="11"/>
        <v>0</v>
      </c>
      <c r="Q19" s="128"/>
      <c r="R19" s="128">
        <f t="shared" si="5"/>
        <v>0</v>
      </c>
      <c r="S19" s="128"/>
      <c r="T19" s="128">
        <f t="shared" si="12"/>
        <v>0</v>
      </c>
      <c r="U19" s="128"/>
      <c r="V19" s="128">
        <f t="shared" si="13"/>
        <v>0</v>
      </c>
      <c r="W19" s="128"/>
      <c r="X19" s="128">
        <f t="shared" si="14"/>
        <v>0</v>
      </c>
      <c r="Y19" s="128"/>
      <c r="Z19" s="128">
        <f t="shared" si="15"/>
        <v>0</v>
      </c>
      <c r="AA19" s="128"/>
      <c r="AB19" s="163">
        <f t="shared" si="16"/>
        <v>0</v>
      </c>
    </row>
    <row r="20" spans="1:28" s="4" customFormat="1" ht="18.75" x14ac:dyDescent="0.3">
      <c r="A20" s="161" t="s">
        <v>175</v>
      </c>
      <c r="B20" s="80" t="s">
        <v>136</v>
      </c>
      <c r="C20" s="119">
        <v>2</v>
      </c>
      <c r="D20" s="119"/>
      <c r="E20" s="119">
        <f t="shared" si="0"/>
        <v>4</v>
      </c>
      <c r="F20" s="119">
        <v>120</v>
      </c>
      <c r="G20" s="119">
        <f t="shared" si="1"/>
        <v>9</v>
      </c>
      <c r="H20" s="119">
        <f>G20-K20-I20-J20</f>
        <v>-27</v>
      </c>
      <c r="I20" s="119">
        <v>20</v>
      </c>
      <c r="J20" s="119">
        <v>16</v>
      </c>
      <c r="K20" s="119">
        <v>0</v>
      </c>
      <c r="L20" s="119">
        <f t="shared" si="3"/>
        <v>111</v>
      </c>
      <c r="M20" s="119"/>
      <c r="N20" s="119">
        <f t="shared" si="17"/>
        <v>0</v>
      </c>
      <c r="O20" s="119">
        <v>3</v>
      </c>
      <c r="P20" s="119">
        <f t="shared" si="11"/>
        <v>9</v>
      </c>
      <c r="Q20" s="128"/>
      <c r="R20" s="128">
        <f t="shared" si="5"/>
        <v>0</v>
      </c>
      <c r="S20" s="128"/>
      <c r="T20" s="128">
        <f t="shared" si="12"/>
        <v>0</v>
      </c>
      <c r="U20" s="128"/>
      <c r="V20" s="128">
        <f t="shared" si="13"/>
        <v>0</v>
      </c>
      <c r="W20" s="128"/>
      <c r="X20" s="128">
        <f t="shared" si="14"/>
        <v>0</v>
      </c>
      <c r="Y20" s="128"/>
      <c r="Z20" s="128">
        <f t="shared" si="15"/>
        <v>0</v>
      </c>
      <c r="AA20" s="128"/>
      <c r="AB20" s="163">
        <f t="shared" si="16"/>
        <v>0</v>
      </c>
    </row>
    <row r="21" spans="1:28" s="4" customFormat="1" ht="18.75" x14ac:dyDescent="0.3">
      <c r="A21" s="161" t="s">
        <v>176</v>
      </c>
      <c r="B21" s="80" t="s">
        <v>39</v>
      </c>
      <c r="C21" s="119"/>
      <c r="D21" s="119">
        <v>2</v>
      </c>
      <c r="E21" s="119">
        <f t="shared" si="0"/>
        <v>3</v>
      </c>
      <c r="F21" s="119">
        <v>90</v>
      </c>
      <c r="G21" s="119">
        <f t="shared" si="1"/>
        <v>9</v>
      </c>
      <c r="H21" s="119">
        <f>G21-K21-I21-J21</f>
        <v>-21</v>
      </c>
      <c r="I21" s="119">
        <v>30</v>
      </c>
      <c r="J21" s="119">
        <v>0</v>
      </c>
      <c r="K21" s="119">
        <v>0</v>
      </c>
      <c r="L21" s="119">
        <f t="shared" si="3"/>
        <v>81</v>
      </c>
      <c r="M21" s="119"/>
      <c r="N21" s="119">
        <f t="shared" si="17"/>
        <v>0</v>
      </c>
      <c r="O21" s="119">
        <v>3</v>
      </c>
      <c r="P21" s="119">
        <f t="shared" si="11"/>
        <v>9</v>
      </c>
      <c r="Q21" s="128"/>
      <c r="R21" s="128">
        <f t="shared" si="5"/>
        <v>0</v>
      </c>
      <c r="S21" s="128"/>
      <c r="T21" s="128">
        <f t="shared" si="12"/>
        <v>0</v>
      </c>
      <c r="U21" s="128"/>
      <c r="V21" s="128">
        <f t="shared" si="13"/>
        <v>0</v>
      </c>
      <c r="W21" s="128"/>
      <c r="X21" s="128">
        <f t="shared" si="14"/>
        <v>0</v>
      </c>
      <c r="Y21" s="128"/>
      <c r="Z21" s="128">
        <f t="shared" si="15"/>
        <v>0</v>
      </c>
      <c r="AA21" s="128"/>
      <c r="AB21" s="163">
        <f t="shared" si="16"/>
        <v>0</v>
      </c>
    </row>
    <row r="22" spans="1:28" s="4" customFormat="1" ht="18.75" x14ac:dyDescent="0.3">
      <c r="A22" s="161" t="s">
        <v>177</v>
      </c>
      <c r="B22" s="80" t="s">
        <v>42</v>
      </c>
      <c r="C22" s="119">
        <v>2</v>
      </c>
      <c r="D22" s="119"/>
      <c r="E22" s="119">
        <f t="shared" si="0"/>
        <v>4</v>
      </c>
      <c r="F22" s="119">
        <v>120</v>
      </c>
      <c r="G22" s="119">
        <f t="shared" si="1"/>
        <v>12</v>
      </c>
      <c r="H22" s="119">
        <f>G22-K22-I22-J22</f>
        <v>-28</v>
      </c>
      <c r="I22" s="119">
        <v>40</v>
      </c>
      <c r="J22" s="119">
        <v>0</v>
      </c>
      <c r="K22" s="119">
        <v>0</v>
      </c>
      <c r="L22" s="119">
        <f t="shared" si="3"/>
        <v>108</v>
      </c>
      <c r="M22" s="119"/>
      <c r="N22" s="119">
        <f t="shared" si="17"/>
        <v>0</v>
      </c>
      <c r="O22" s="119">
        <v>4</v>
      </c>
      <c r="P22" s="119">
        <f t="shared" si="11"/>
        <v>12</v>
      </c>
      <c r="Q22" s="128"/>
      <c r="R22" s="128">
        <f t="shared" si="5"/>
        <v>0</v>
      </c>
      <c r="S22" s="128"/>
      <c r="T22" s="128">
        <f t="shared" si="12"/>
        <v>0</v>
      </c>
      <c r="U22" s="128"/>
      <c r="V22" s="128">
        <f t="shared" si="13"/>
        <v>0</v>
      </c>
      <c r="W22" s="128"/>
      <c r="X22" s="128">
        <f t="shared" si="14"/>
        <v>0</v>
      </c>
      <c r="Y22" s="128"/>
      <c r="Z22" s="128">
        <f t="shared" si="15"/>
        <v>0</v>
      </c>
      <c r="AA22" s="128"/>
      <c r="AB22" s="163">
        <f t="shared" si="16"/>
        <v>0</v>
      </c>
    </row>
    <row r="23" spans="1:28" s="4" customFormat="1" ht="19.5" customHeight="1" x14ac:dyDescent="0.3">
      <c r="A23" s="161" t="s">
        <v>178</v>
      </c>
      <c r="B23" s="80" t="s">
        <v>257</v>
      </c>
      <c r="C23" s="119"/>
      <c r="D23" s="119">
        <v>2</v>
      </c>
      <c r="E23" s="119">
        <f>F23/30</f>
        <v>4</v>
      </c>
      <c r="F23" s="119">
        <v>120</v>
      </c>
      <c r="G23" s="119">
        <f>N23+P23+R23+T23+V23+X23+Z23+AB23</f>
        <v>9</v>
      </c>
      <c r="H23" s="119">
        <v>40</v>
      </c>
      <c r="I23" s="119">
        <v>20</v>
      </c>
      <c r="J23" s="119">
        <v>0</v>
      </c>
      <c r="K23" s="119">
        <v>0</v>
      </c>
      <c r="L23" s="119">
        <f>F23-G23</f>
        <v>111</v>
      </c>
      <c r="M23" s="119"/>
      <c r="N23" s="119">
        <f>M23*$M$6</f>
        <v>0</v>
      </c>
      <c r="O23" s="119">
        <v>3</v>
      </c>
      <c r="P23" s="119">
        <f>O23*$O$6</f>
        <v>9</v>
      </c>
      <c r="Q23" s="128"/>
      <c r="R23" s="128">
        <f>Q23*Q19</f>
        <v>0</v>
      </c>
      <c r="S23" s="128"/>
      <c r="T23" s="128">
        <f>S23*$S$6</f>
        <v>0</v>
      </c>
      <c r="U23" s="128"/>
      <c r="V23" s="128">
        <f>U23*$U$6</f>
        <v>0</v>
      </c>
      <c r="W23" s="128"/>
      <c r="X23" s="128">
        <f>W23*$W$6</f>
        <v>0</v>
      </c>
      <c r="Y23" s="128"/>
      <c r="Z23" s="128">
        <f>Y23*$Y$6</f>
        <v>0</v>
      </c>
      <c r="AA23" s="128"/>
      <c r="AB23" s="163">
        <f>AA23*$AA$6</f>
        <v>0</v>
      </c>
    </row>
    <row r="24" spans="1:28" s="4" customFormat="1" ht="18.75" x14ac:dyDescent="0.3">
      <c r="A24" s="161" t="s">
        <v>179</v>
      </c>
      <c r="B24" s="80" t="s">
        <v>255</v>
      </c>
      <c r="C24" s="119"/>
      <c r="D24" s="119">
        <v>2</v>
      </c>
      <c r="E24" s="119">
        <f t="shared" si="0"/>
        <v>3</v>
      </c>
      <c r="F24" s="119">
        <v>90</v>
      </c>
      <c r="G24" s="119">
        <f t="shared" si="1"/>
        <v>9</v>
      </c>
      <c r="H24" s="119">
        <v>0</v>
      </c>
      <c r="I24" s="119">
        <v>60</v>
      </c>
      <c r="J24" s="119">
        <v>0</v>
      </c>
      <c r="K24" s="119">
        <v>0</v>
      </c>
      <c r="L24" s="119">
        <f t="shared" si="3"/>
        <v>81</v>
      </c>
      <c r="M24" s="119"/>
      <c r="N24" s="119">
        <f t="shared" si="17"/>
        <v>0</v>
      </c>
      <c r="O24" s="119">
        <v>3</v>
      </c>
      <c r="P24" s="119">
        <f t="shared" si="11"/>
        <v>9</v>
      </c>
      <c r="Q24" s="128"/>
      <c r="R24" s="128">
        <f>Q24*Q20</f>
        <v>0</v>
      </c>
      <c r="S24" s="128"/>
      <c r="T24" s="128">
        <f t="shared" si="12"/>
        <v>0</v>
      </c>
      <c r="U24" s="128"/>
      <c r="V24" s="128">
        <f t="shared" si="13"/>
        <v>0</v>
      </c>
      <c r="W24" s="128"/>
      <c r="X24" s="128">
        <f t="shared" si="14"/>
        <v>0</v>
      </c>
      <c r="Y24" s="128"/>
      <c r="Z24" s="128">
        <f t="shared" si="15"/>
        <v>0</v>
      </c>
      <c r="AA24" s="128"/>
      <c r="AB24" s="163">
        <f t="shared" si="16"/>
        <v>0</v>
      </c>
    </row>
    <row r="25" spans="1:28" s="4" customFormat="1" ht="18.75" x14ac:dyDescent="0.3">
      <c r="A25" s="294" t="s">
        <v>235</v>
      </c>
      <c r="B25" s="295"/>
      <c r="C25" s="164"/>
      <c r="D25" s="164"/>
      <c r="E25" s="165">
        <f t="shared" ref="E25:AB25" si="18">SUM(E10:E24)</f>
        <v>60</v>
      </c>
      <c r="F25" s="165">
        <f t="shared" si="18"/>
        <v>1800</v>
      </c>
      <c r="G25" s="165">
        <f t="shared" si="18"/>
        <v>220</v>
      </c>
      <c r="H25" s="165">
        <f t="shared" si="18"/>
        <v>-100</v>
      </c>
      <c r="I25" s="165">
        <f t="shared" si="18"/>
        <v>314</v>
      </c>
      <c r="J25" s="165">
        <f t="shared" si="18"/>
        <v>114</v>
      </c>
      <c r="K25" s="165">
        <f t="shared" si="18"/>
        <v>80</v>
      </c>
      <c r="L25" s="165">
        <f t="shared" si="18"/>
        <v>1580</v>
      </c>
      <c r="M25" s="165">
        <f t="shared" si="18"/>
        <v>27</v>
      </c>
      <c r="N25" s="165">
        <f t="shared" si="18"/>
        <v>140</v>
      </c>
      <c r="O25" s="165">
        <f t="shared" si="18"/>
        <v>26</v>
      </c>
      <c r="P25" s="165">
        <f t="shared" si="18"/>
        <v>80</v>
      </c>
      <c r="Q25" s="165">
        <f t="shared" si="18"/>
        <v>0</v>
      </c>
      <c r="R25" s="165">
        <f t="shared" si="18"/>
        <v>0</v>
      </c>
      <c r="S25" s="165">
        <f t="shared" si="18"/>
        <v>0</v>
      </c>
      <c r="T25" s="165">
        <f t="shared" si="18"/>
        <v>0</v>
      </c>
      <c r="U25" s="165">
        <f t="shared" si="18"/>
        <v>0</v>
      </c>
      <c r="V25" s="165">
        <f t="shared" si="18"/>
        <v>0</v>
      </c>
      <c r="W25" s="165">
        <f t="shared" si="18"/>
        <v>0</v>
      </c>
      <c r="X25" s="165">
        <f t="shared" si="18"/>
        <v>0</v>
      </c>
      <c r="Y25" s="165">
        <f t="shared" si="18"/>
        <v>0</v>
      </c>
      <c r="Z25" s="165">
        <f t="shared" si="18"/>
        <v>0</v>
      </c>
      <c r="AA25" s="165">
        <f t="shared" si="18"/>
        <v>0</v>
      </c>
      <c r="AB25" s="166">
        <f t="shared" si="18"/>
        <v>0</v>
      </c>
    </row>
    <row r="26" spans="1:28" ht="19.5" thickBot="1" x14ac:dyDescent="0.35">
      <c r="A26" s="280" t="s">
        <v>37</v>
      </c>
      <c r="B26" s="281"/>
      <c r="C26" s="167"/>
      <c r="D26" s="167"/>
      <c r="E26" s="168">
        <f>E25</f>
        <v>60</v>
      </c>
      <c r="F26" s="168">
        <f t="shared" ref="F26:AB26" si="19">F25</f>
        <v>1800</v>
      </c>
      <c r="G26" s="168">
        <f t="shared" si="19"/>
        <v>220</v>
      </c>
      <c r="H26" s="168">
        <f t="shared" si="19"/>
        <v>-100</v>
      </c>
      <c r="I26" s="168">
        <f t="shared" si="19"/>
        <v>314</v>
      </c>
      <c r="J26" s="168">
        <f t="shared" si="19"/>
        <v>114</v>
      </c>
      <c r="K26" s="168">
        <f t="shared" si="19"/>
        <v>80</v>
      </c>
      <c r="L26" s="165">
        <f t="shared" si="19"/>
        <v>1580</v>
      </c>
      <c r="M26" s="165">
        <f t="shared" si="19"/>
        <v>27</v>
      </c>
      <c r="N26" s="165">
        <f t="shared" si="19"/>
        <v>140</v>
      </c>
      <c r="O26" s="165">
        <f t="shared" si="19"/>
        <v>26</v>
      </c>
      <c r="P26" s="165">
        <f t="shared" si="19"/>
        <v>80</v>
      </c>
      <c r="Q26" s="168">
        <f t="shared" si="19"/>
        <v>0</v>
      </c>
      <c r="R26" s="168">
        <f t="shared" si="19"/>
        <v>0</v>
      </c>
      <c r="S26" s="168">
        <f t="shared" si="19"/>
        <v>0</v>
      </c>
      <c r="T26" s="168">
        <f t="shared" si="19"/>
        <v>0</v>
      </c>
      <c r="U26" s="168">
        <f t="shared" si="19"/>
        <v>0</v>
      </c>
      <c r="V26" s="168">
        <f t="shared" si="19"/>
        <v>0</v>
      </c>
      <c r="W26" s="168">
        <f t="shared" si="19"/>
        <v>0</v>
      </c>
      <c r="X26" s="168">
        <f t="shared" si="19"/>
        <v>0</v>
      </c>
      <c r="Y26" s="168">
        <f t="shared" si="19"/>
        <v>0</v>
      </c>
      <c r="Z26" s="168">
        <f t="shared" si="19"/>
        <v>0</v>
      </c>
      <c r="AA26" s="168">
        <f t="shared" si="19"/>
        <v>0</v>
      </c>
      <c r="AB26" s="169">
        <f t="shared" si="19"/>
        <v>0</v>
      </c>
    </row>
    <row r="27" spans="1:28" ht="19.5" thickBot="1" x14ac:dyDescent="0.35">
      <c r="A27" s="291" t="s">
        <v>8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3"/>
    </row>
    <row r="28" spans="1:28" s="3" customFormat="1" ht="26.25" customHeight="1" x14ac:dyDescent="0.3">
      <c r="A28" s="286" t="s">
        <v>234</v>
      </c>
      <c r="B28" s="28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1"/>
      <c r="N28" s="170"/>
      <c r="O28" s="171"/>
      <c r="P28" s="170"/>
      <c r="Q28" s="171"/>
      <c r="R28" s="170"/>
      <c r="S28" s="171"/>
      <c r="T28" s="170"/>
      <c r="U28" s="171"/>
      <c r="V28" s="170"/>
      <c r="W28" s="171"/>
      <c r="X28" s="170"/>
      <c r="Y28" s="170"/>
      <c r="Z28" s="170"/>
      <c r="AA28" s="170"/>
      <c r="AB28" s="172"/>
    </row>
    <row r="29" spans="1:28" s="4" customFormat="1" ht="18.75" x14ac:dyDescent="0.3">
      <c r="A29" s="128" t="s">
        <v>180</v>
      </c>
      <c r="B29" s="80" t="s">
        <v>214</v>
      </c>
      <c r="C29" s="173"/>
      <c r="D29" s="128" t="s">
        <v>41</v>
      </c>
      <c r="E29" s="128">
        <f t="shared" ref="E29:E39" si="20">F29/30</f>
        <v>3</v>
      </c>
      <c r="F29" s="128">
        <v>90</v>
      </c>
      <c r="G29" s="119">
        <f>N29+P29+R29+T29+V29+X29+Z29+AB29</f>
        <v>22</v>
      </c>
      <c r="H29" s="128">
        <v>4</v>
      </c>
      <c r="I29" s="128">
        <v>52</v>
      </c>
      <c r="J29" s="128">
        <v>0</v>
      </c>
      <c r="K29" s="128">
        <v>0</v>
      </c>
      <c r="L29" s="119">
        <f t="shared" ref="L29:L38" si="21">F29-G29</f>
        <v>68</v>
      </c>
      <c r="M29" s="128"/>
      <c r="N29" s="128">
        <f t="shared" ref="N29:N38" si="22">M29*$M$6</f>
        <v>0</v>
      </c>
      <c r="O29" s="128"/>
      <c r="P29" s="119">
        <f t="shared" ref="P29:P38" si="23">O29*$O$6</f>
        <v>0</v>
      </c>
      <c r="Q29" s="119">
        <v>1</v>
      </c>
      <c r="R29" s="119">
        <v>16</v>
      </c>
      <c r="S29" s="119">
        <v>2</v>
      </c>
      <c r="T29" s="128">
        <f t="shared" ref="T29:T46" si="24">S29*$S$6</f>
        <v>6</v>
      </c>
      <c r="U29" s="128"/>
      <c r="V29" s="128">
        <f>U29*$U$6</f>
        <v>0</v>
      </c>
      <c r="W29" s="128"/>
      <c r="X29" s="128">
        <f>W29*$W$6</f>
        <v>0</v>
      </c>
      <c r="Y29" s="128"/>
      <c r="Z29" s="128">
        <f>Y29*$Y$6</f>
        <v>0</v>
      </c>
      <c r="AA29" s="128"/>
      <c r="AB29" s="163">
        <f>AA29*$AA$6</f>
        <v>0</v>
      </c>
    </row>
    <row r="30" spans="1:28" s="4" customFormat="1" ht="18.75" x14ac:dyDescent="0.3">
      <c r="A30" s="128" t="s">
        <v>181</v>
      </c>
      <c r="B30" s="80" t="s">
        <v>142</v>
      </c>
      <c r="C30" s="173"/>
      <c r="D30" s="128">
        <v>3</v>
      </c>
      <c r="E30" s="128">
        <f t="shared" si="20"/>
        <v>3</v>
      </c>
      <c r="F30" s="128">
        <v>90</v>
      </c>
      <c r="G30" s="119">
        <f>N30+P30+R30+T30+V30+X30+Z30+AB30</f>
        <v>40</v>
      </c>
      <c r="H30" s="128">
        <f>G30-K30-I30-J30</f>
        <v>10</v>
      </c>
      <c r="I30" s="128">
        <v>30</v>
      </c>
      <c r="J30" s="128">
        <v>0</v>
      </c>
      <c r="K30" s="128">
        <v>0</v>
      </c>
      <c r="L30" s="119">
        <f t="shared" si="21"/>
        <v>50</v>
      </c>
      <c r="M30" s="128"/>
      <c r="N30" s="128">
        <f t="shared" si="22"/>
        <v>0</v>
      </c>
      <c r="O30" s="128"/>
      <c r="P30" s="119">
        <f t="shared" si="23"/>
        <v>0</v>
      </c>
      <c r="Q30" s="119">
        <v>3</v>
      </c>
      <c r="R30" s="119">
        <v>40</v>
      </c>
      <c r="S30" s="119"/>
      <c r="T30" s="128">
        <f t="shared" si="24"/>
        <v>0</v>
      </c>
      <c r="U30" s="128"/>
      <c r="V30" s="128">
        <f>U30*$U$6</f>
        <v>0</v>
      </c>
      <c r="W30" s="128"/>
      <c r="X30" s="128">
        <f>W30*$W$6</f>
        <v>0</v>
      </c>
      <c r="Y30" s="128"/>
      <c r="Z30" s="128">
        <f>Y30*$Y$6</f>
        <v>0</v>
      </c>
      <c r="AA30" s="128"/>
      <c r="AB30" s="163">
        <f>AA30*$AA$6</f>
        <v>0</v>
      </c>
    </row>
    <row r="31" spans="1:28" s="4" customFormat="1" ht="57.95" customHeight="1" x14ac:dyDescent="0.3">
      <c r="A31" s="128" t="s">
        <v>182</v>
      </c>
      <c r="B31" s="80" t="s">
        <v>265</v>
      </c>
      <c r="C31" s="173"/>
      <c r="D31" s="128">
        <v>3</v>
      </c>
      <c r="E31" s="128">
        <f t="shared" si="20"/>
        <v>3</v>
      </c>
      <c r="F31" s="128">
        <v>90</v>
      </c>
      <c r="G31" s="119">
        <v>60</v>
      </c>
      <c r="H31" s="128">
        <v>36</v>
      </c>
      <c r="I31" s="128">
        <v>24</v>
      </c>
      <c r="J31" s="128">
        <v>0</v>
      </c>
      <c r="K31" s="128">
        <v>0</v>
      </c>
      <c r="L31" s="119">
        <f t="shared" si="21"/>
        <v>30</v>
      </c>
      <c r="M31" s="174"/>
      <c r="N31" s="128">
        <f t="shared" si="22"/>
        <v>0</v>
      </c>
      <c r="O31" s="174"/>
      <c r="P31" s="119">
        <f t="shared" si="23"/>
        <v>0</v>
      </c>
      <c r="Q31" s="119"/>
      <c r="R31" s="119">
        <f>Q31*$Q$6</f>
        <v>0</v>
      </c>
      <c r="S31" s="119"/>
      <c r="T31" s="128">
        <f t="shared" si="24"/>
        <v>0</v>
      </c>
      <c r="U31" s="128"/>
      <c r="V31" s="128">
        <f>U31*$U$6</f>
        <v>0</v>
      </c>
      <c r="W31" s="174"/>
      <c r="X31" s="128">
        <f>W31*$W$6</f>
        <v>0</v>
      </c>
      <c r="Y31" s="174"/>
      <c r="Z31" s="128">
        <f>Y31*$Y$6</f>
        <v>0</v>
      </c>
      <c r="AA31" s="174"/>
      <c r="AB31" s="163">
        <f>AA31*$AA$6</f>
        <v>0</v>
      </c>
    </row>
    <row r="32" spans="1:28" s="4" customFormat="1" ht="18.75" x14ac:dyDescent="0.3">
      <c r="A32" s="128" t="s">
        <v>183</v>
      </c>
      <c r="B32" s="80" t="s">
        <v>54</v>
      </c>
      <c r="C32" s="128"/>
      <c r="D32" s="128">
        <v>3</v>
      </c>
      <c r="E32" s="128">
        <f t="shared" si="20"/>
        <v>3</v>
      </c>
      <c r="F32" s="128">
        <v>90</v>
      </c>
      <c r="G32" s="119">
        <f t="shared" ref="G32:G41" si="25">N32+P32+R32+T32+V32+X32+Z32+AB32</f>
        <v>40</v>
      </c>
      <c r="H32" s="128">
        <v>24</v>
      </c>
      <c r="I32" s="128">
        <v>10</v>
      </c>
      <c r="J32" s="128">
        <v>10</v>
      </c>
      <c r="K32" s="128">
        <v>0</v>
      </c>
      <c r="L32" s="119">
        <f>F32-G32</f>
        <v>50</v>
      </c>
      <c r="M32" s="174"/>
      <c r="N32" s="128">
        <f>M32*$M$6</f>
        <v>0</v>
      </c>
      <c r="O32" s="174"/>
      <c r="P32" s="119">
        <f>O32*$O$6</f>
        <v>0</v>
      </c>
      <c r="Q32" s="119">
        <v>3</v>
      </c>
      <c r="R32" s="119">
        <v>40</v>
      </c>
      <c r="S32" s="119"/>
      <c r="T32" s="128">
        <f t="shared" si="24"/>
        <v>0</v>
      </c>
      <c r="U32" s="128"/>
      <c r="V32" s="128">
        <f t="shared" ref="V32:V41" si="26">U32*$U$6</f>
        <v>0</v>
      </c>
      <c r="W32" s="174"/>
      <c r="X32" s="128">
        <f t="shared" ref="X32:X41" si="27">W32*$W$6</f>
        <v>0</v>
      </c>
      <c r="Y32" s="174"/>
      <c r="Z32" s="128">
        <f t="shared" ref="Z32:Z41" si="28">Y32*$Y$6</f>
        <v>0</v>
      </c>
      <c r="AA32" s="174"/>
      <c r="AB32" s="163">
        <f t="shared" ref="AB32:AB41" si="29">AA32*$AA$6</f>
        <v>0</v>
      </c>
    </row>
    <row r="33" spans="1:28" s="4" customFormat="1" ht="18.75" x14ac:dyDescent="0.3">
      <c r="A33" s="128" t="s">
        <v>184</v>
      </c>
      <c r="B33" s="80" t="s">
        <v>143</v>
      </c>
      <c r="C33" s="173">
        <v>3</v>
      </c>
      <c r="D33" s="128"/>
      <c r="E33" s="128">
        <f t="shared" si="20"/>
        <v>3</v>
      </c>
      <c r="F33" s="128">
        <v>90</v>
      </c>
      <c r="G33" s="119">
        <f t="shared" si="25"/>
        <v>40</v>
      </c>
      <c r="H33" s="128">
        <v>34</v>
      </c>
      <c r="I33" s="128">
        <v>20</v>
      </c>
      <c r="J33" s="128">
        <v>6</v>
      </c>
      <c r="K33" s="128">
        <v>0</v>
      </c>
      <c r="L33" s="119">
        <f>F33-G33</f>
        <v>50</v>
      </c>
      <c r="M33" s="128"/>
      <c r="N33" s="128">
        <f>M33*$M$6</f>
        <v>0</v>
      </c>
      <c r="O33" s="128"/>
      <c r="P33" s="119">
        <f>O33*$O$6</f>
        <v>0</v>
      </c>
      <c r="Q33" s="119">
        <v>3</v>
      </c>
      <c r="R33" s="119">
        <v>40</v>
      </c>
      <c r="S33" s="119"/>
      <c r="T33" s="128">
        <f t="shared" si="24"/>
        <v>0</v>
      </c>
      <c r="U33" s="128"/>
      <c r="V33" s="128">
        <f t="shared" si="26"/>
        <v>0</v>
      </c>
      <c r="W33" s="128"/>
      <c r="X33" s="128">
        <f t="shared" si="27"/>
        <v>0</v>
      </c>
      <c r="Y33" s="128"/>
      <c r="Z33" s="128">
        <f t="shared" si="28"/>
        <v>0</v>
      </c>
      <c r="AA33" s="128"/>
      <c r="AB33" s="163">
        <f t="shared" si="29"/>
        <v>0</v>
      </c>
    </row>
    <row r="34" spans="1:28" s="4" customFormat="1" ht="18.75" x14ac:dyDescent="0.3">
      <c r="A34" s="128" t="s">
        <v>185</v>
      </c>
      <c r="B34" s="80" t="s">
        <v>40</v>
      </c>
      <c r="C34" s="173"/>
      <c r="D34" s="128">
        <v>3</v>
      </c>
      <c r="E34" s="128">
        <f t="shared" si="20"/>
        <v>3</v>
      </c>
      <c r="F34" s="128">
        <v>90</v>
      </c>
      <c r="G34" s="119">
        <f t="shared" si="25"/>
        <v>12</v>
      </c>
      <c r="H34" s="128">
        <v>20</v>
      </c>
      <c r="I34" s="128">
        <v>20</v>
      </c>
      <c r="J34" s="128">
        <v>4</v>
      </c>
      <c r="K34" s="128">
        <v>0</v>
      </c>
      <c r="L34" s="119">
        <f t="shared" si="21"/>
        <v>78</v>
      </c>
      <c r="M34" s="128"/>
      <c r="N34" s="128">
        <f t="shared" si="22"/>
        <v>0</v>
      </c>
      <c r="O34" s="128"/>
      <c r="P34" s="119">
        <f t="shared" si="23"/>
        <v>0</v>
      </c>
      <c r="Q34" s="119">
        <v>4</v>
      </c>
      <c r="R34" s="119">
        <f>Q34*$Q$6</f>
        <v>12</v>
      </c>
      <c r="S34" s="119"/>
      <c r="T34" s="128">
        <f t="shared" si="24"/>
        <v>0</v>
      </c>
      <c r="U34" s="128"/>
      <c r="V34" s="128">
        <f t="shared" si="26"/>
        <v>0</v>
      </c>
      <c r="W34" s="128"/>
      <c r="X34" s="128">
        <f t="shared" si="27"/>
        <v>0</v>
      </c>
      <c r="Y34" s="128"/>
      <c r="Z34" s="128">
        <f t="shared" si="28"/>
        <v>0</v>
      </c>
      <c r="AA34" s="128"/>
      <c r="AB34" s="163">
        <f t="shared" si="29"/>
        <v>0</v>
      </c>
    </row>
    <row r="35" spans="1:28" s="4" customFormat="1" ht="18.75" x14ac:dyDescent="0.3">
      <c r="A35" s="128" t="s">
        <v>186</v>
      </c>
      <c r="B35" s="80" t="s">
        <v>137</v>
      </c>
      <c r="C35" s="173">
        <v>3</v>
      </c>
      <c r="D35" s="128"/>
      <c r="E35" s="128">
        <f t="shared" si="20"/>
        <v>3</v>
      </c>
      <c r="F35" s="128">
        <v>90</v>
      </c>
      <c r="G35" s="119">
        <f t="shared" si="25"/>
        <v>40</v>
      </c>
      <c r="H35" s="128">
        <f>G35-K35-I35-J35</f>
        <v>10</v>
      </c>
      <c r="I35" s="128">
        <v>26</v>
      </c>
      <c r="J35" s="128">
        <v>4</v>
      </c>
      <c r="K35" s="128">
        <v>0</v>
      </c>
      <c r="L35" s="119">
        <f>F35-G35</f>
        <v>50</v>
      </c>
      <c r="M35" s="128"/>
      <c r="N35" s="128">
        <f>M35*$M$6</f>
        <v>0</v>
      </c>
      <c r="O35" s="128"/>
      <c r="P35" s="119">
        <f>O35*$O$6</f>
        <v>0</v>
      </c>
      <c r="Q35" s="119">
        <v>3</v>
      </c>
      <c r="R35" s="119">
        <v>40</v>
      </c>
      <c r="S35" s="119"/>
      <c r="T35" s="128">
        <f t="shared" si="24"/>
        <v>0</v>
      </c>
      <c r="U35" s="128"/>
      <c r="V35" s="128">
        <f t="shared" si="26"/>
        <v>0</v>
      </c>
      <c r="W35" s="128"/>
      <c r="X35" s="128">
        <f t="shared" si="27"/>
        <v>0</v>
      </c>
      <c r="Y35" s="128"/>
      <c r="Z35" s="128">
        <f t="shared" si="28"/>
        <v>0</v>
      </c>
      <c r="AA35" s="128"/>
      <c r="AB35" s="163">
        <f t="shared" si="29"/>
        <v>0</v>
      </c>
    </row>
    <row r="36" spans="1:28" s="4" customFormat="1" ht="18.75" x14ac:dyDescent="0.3">
      <c r="A36" s="128" t="s">
        <v>187</v>
      </c>
      <c r="B36" s="80" t="s">
        <v>43</v>
      </c>
      <c r="C36" s="128">
        <v>3</v>
      </c>
      <c r="D36" s="128"/>
      <c r="E36" s="128">
        <f t="shared" si="20"/>
        <v>5</v>
      </c>
      <c r="F36" s="128">
        <v>150</v>
      </c>
      <c r="G36" s="119">
        <f t="shared" si="25"/>
        <v>80</v>
      </c>
      <c r="H36" s="128">
        <v>48</v>
      </c>
      <c r="I36" s="128">
        <v>32</v>
      </c>
      <c r="J36" s="128">
        <v>10</v>
      </c>
      <c r="K36" s="128">
        <v>0</v>
      </c>
      <c r="L36" s="119">
        <f>F36-G36</f>
        <v>70</v>
      </c>
      <c r="M36" s="174"/>
      <c r="N36" s="128">
        <f>M36*$M$6</f>
        <v>0</v>
      </c>
      <c r="O36" s="174"/>
      <c r="P36" s="119">
        <f>O36*$O$6</f>
        <v>0</v>
      </c>
      <c r="Q36" s="119">
        <v>6</v>
      </c>
      <c r="R36" s="119">
        <v>80</v>
      </c>
      <c r="S36" s="119"/>
      <c r="T36" s="128">
        <f t="shared" si="24"/>
        <v>0</v>
      </c>
      <c r="U36" s="128"/>
      <c r="V36" s="128">
        <f t="shared" si="26"/>
        <v>0</v>
      </c>
      <c r="W36" s="174"/>
      <c r="X36" s="128">
        <f t="shared" si="27"/>
        <v>0</v>
      </c>
      <c r="Y36" s="174"/>
      <c r="Z36" s="128">
        <f t="shared" si="28"/>
        <v>0</v>
      </c>
      <c r="AA36" s="174"/>
      <c r="AB36" s="163">
        <f t="shared" si="29"/>
        <v>0</v>
      </c>
    </row>
    <row r="37" spans="1:28" s="4" customFormat="1" ht="18.75" x14ac:dyDescent="0.3">
      <c r="A37" s="128" t="s">
        <v>188</v>
      </c>
      <c r="B37" s="80" t="s">
        <v>45</v>
      </c>
      <c r="C37" s="128">
        <v>4</v>
      </c>
      <c r="D37" s="128"/>
      <c r="E37" s="128">
        <f t="shared" si="20"/>
        <v>5</v>
      </c>
      <c r="F37" s="128">
        <v>150</v>
      </c>
      <c r="G37" s="119">
        <f t="shared" si="25"/>
        <v>15</v>
      </c>
      <c r="H37" s="128">
        <v>50</v>
      </c>
      <c r="I37" s="128">
        <v>42</v>
      </c>
      <c r="J37" s="128">
        <v>8</v>
      </c>
      <c r="K37" s="128">
        <v>0</v>
      </c>
      <c r="L37" s="119">
        <f>F37-G37</f>
        <v>135</v>
      </c>
      <c r="M37" s="174"/>
      <c r="N37" s="128">
        <f>M37*$M$6</f>
        <v>0</v>
      </c>
      <c r="O37" s="174"/>
      <c r="P37" s="119">
        <f>O37*$O$6</f>
        <v>0</v>
      </c>
      <c r="Q37" s="119"/>
      <c r="R37" s="119">
        <f>Q37*$Q$6</f>
        <v>0</v>
      </c>
      <c r="S37" s="119">
        <v>5</v>
      </c>
      <c r="T37" s="128">
        <f t="shared" si="24"/>
        <v>15</v>
      </c>
      <c r="U37" s="128"/>
      <c r="V37" s="128">
        <f t="shared" si="26"/>
        <v>0</v>
      </c>
      <c r="W37" s="174"/>
      <c r="X37" s="128">
        <f t="shared" si="27"/>
        <v>0</v>
      </c>
      <c r="Y37" s="174"/>
      <c r="Z37" s="128">
        <f t="shared" si="28"/>
        <v>0</v>
      </c>
      <c r="AA37" s="174"/>
      <c r="AB37" s="163">
        <f t="shared" si="29"/>
        <v>0</v>
      </c>
    </row>
    <row r="38" spans="1:28" s="4" customFormat="1" ht="18.75" x14ac:dyDescent="0.3">
      <c r="A38" s="128" t="s">
        <v>189</v>
      </c>
      <c r="B38" s="80" t="s">
        <v>261</v>
      </c>
      <c r="C38" s="173">
        <v>4</v>
      </c>
      <c r="D38" s="128"/>
      <c r="E38" s="128">
        <f t="shared" si="20"/>
        <v>4</v>
      </c>
      <c r="F38" s="128">
        <v>120</v>
      </c>
      <c r="G38" s="119">
        <f t="shared" si="25"/>
        <v>12</v>
      </c>
      <c r="H38" s="128">
        <v>42</v>
      </c>
      <c r="I38" s="128">
        <v>34</v>
      </c>
      <c r="J38" s="128">
        <v>4</v>
      </c>
      <c r="K38" s="128">
        <v>0</v>
      </c>
      <c r="L38" s="119">
        <f t="shared" si="21"/>
        <v>108</v>
      </c>
      <c r="M38" s="128"/>
      <c r="N38" s="128">
        <f t="shared" si="22"/>
        <v>0</v>
      </c>
      <c r="O38" s="128"/>
      <c r="P38" s="119">
        <f t="shared" si="23"/>
        <v>0</v>
      </c>
      <c r="Q38" s="119"/>
      <c r="R38" s="119">
        <f>Q38*$Q$6</f>
        <v>0</v>
      </c>
      <c r="S38" s="119">
        <v>4</v>
      </c>
      <c r="T38" s="128">
        <f t="shared" si="24"/>
        <v>12</v>
      </c>
      <c r="U38" s="128"/>
      <c r="V38" s="128">
        <f t="shared" si="26"/>
        <v>0</v>
      </c>
      <c r="W38" s="128"/>
      <c r="X38" s="128">
        <f t="shared" si="27"/>
        <v>0</v>
      </c>
      <c r="Y38" s="128"/>
      <c r="Z38" s="128">
        <f t="shared" si="28"/>
        <v>0</v>
      </c>
      <c r="AA38" s="128"/>
      <c r="AB38" s="163">
        <f t="shared" si="29"/>
        <v>0</v>
      </c>
    </row>
    <row r="39" spans="1:28" s="4" customFormat="1" ht="18.75" customHeight="1" x14ac:dyDescent="0.3">
      <c r="A39" s="128" t="s">
        <v>190</v>
      </c>
      <c r="B39" s="80" t="s">
        <v>254</v>
      </c>
      <c r="C39" s="173"/>
      <c r="D39" s="128">
        <v>4</v>
      </c>
      <c r="E39" s="128">
        <f t="shared" si="20"/>
        <v>3</v>
      </c>
      <c r="F39" s="128">
        <v>90</v>
      </c>
      <c r="G39" s="119">
        <f t="shared" si="25"/>
        <v>9</v>
      </c>
      <c r="H39" s="128">
        <v>36</v>
      </c>
      <c r="I39" s="128">
        <v>20</v>
      </c>
      <c r="J39" s="128">
        <v>4</v>
      </c>
      <c r="K39" s="128">
        <v>0</v>
      </c>
      <c r="L39" s="119">
        <f>F39-G39</f>
        <v>81</v>
      </c>
      <c r="M39" s="128"/>
      <c r="N39" s="128">
        <f>M39*$M$6</f>
        <v>0</v>
      </c>
      <c r="O39" s="128"/>
      <c r="P39" s="119">
        <f>O39*$O$6</f>
        <v>0</v>
      </c>
      <c r="Q39" s="119"/>
      <c r="R39" s="119">
        <f>Q39*$Q$6</f>
        <v>0</v>
      </c>
      <c r="S39" s="119">
        <v>3</v>
      </c>
      <c r="T39" s="128">
        <f t="shared" si="24"/>
        <v>9</v>
      </c>
      <c r="U39" s="128"/>
      <c r="V39" s="128">
        <f t="shared" si="26"/>
        <v>0</v>
      </c>
      <c r="W39" s="128"/>
      <c r="X39" s="128">
        <f t="shared" si="27"/>
        <v>0</v>
      </c>
      <c r="Y39" s="128"/>
      <c r="Z39" s="128">
        <f t="shared" si="28"/>
        <v>0</v>
      </c>
      <c r="AA39" s="128"/>
      <c r="AB39" s="163">
        <f t="shared" si="29"/>
        <v>0</v>
      </c>
    </row>
    <row r="40" spans="1:28" s="4" customFormat="1" ht="18.75" x14ac:dyDescent="0.3">
      <c r="A40" s="128" t="s">
        <v>191</v>
      </c>
      <c r="B40" s="80" t="s">
        <v>139</v>
      </c>
      <c r="C40" s="128"/>
      <c r="D40" s="128">
        <v>3</v>
      </c>
      <c r="E40" s="128">
        <f>F40/30</f>
        <v>3</v>
      </c>
      <c r="F40" s="128">
        <v>90</v>
      </c>
      <c r="G40" s="119">
        <f t="shared" si="25"/>
        <v>12</v>
      </c>
      <c r="H40" s="128">
        <v>24</v>
      </c>
      <c r="I40" s="128">
        <v>16</v>
      </c>
      <c r="J40" s="128">
        <v>4</v>
      </c>
      <c r="K40" s="128">
        <v>0</v>
      </c>
      <c r="L40" s="119">
        <f>F40-G40</f>
        <v>78</v>
      </c>
      <c r="M40" s="174"/>
      <c r="N40" s="128">
        <f>M40*$M$6</f>
        <v>0</v>
      </c>
      <c r="O40" s="174"/>
      <c r="P40" s="119">
        <f>O40*$O$6</f>
        <v>0</v>
      </c>
      <c r="Q40" s="119">
        <v>4</v>
      </c>
      <c r="R40" s="119">
        <f>Q40*$Q$6</f>
        <v>12</v>
      </c>
      <c r="S40" s="119"/>
      <c r="T40" s="128">
        <f>S40*$S$6</f>
        <v>0</v>
      </c>
      <c r="U40" s="128"/>
      <c r="V40" s="128">
        <f t="shared" si="26"/>
        <v>0</v>
      </c>
      <c r="W40" s="174"/>
      <c r="X40" s="128">
        <f t="shared" si="27"/>
        <v>0</v>
      </c>
      <c r="Y40" s="174"/>
      <c r="Z40" s="128">
        <f t="shared" si="28"/>
        <v>0</v>
      </c>
      <c r="AA40" s="174"/>
      <c r="AB40" s="163">
        <f t="shared" si="29"/>
        <v>0</v>
      </c>
    </row>
    <row r="41" spans="1:28" s="4" customFormat="1" ht="18.75" x14ac:dyDescent="0.3">
      <c r="A41" s="128" t="s">
        <v>192</v>
      </c>
      <c r="B41" s="80" t="s">
        <v>213</v>
      </c>
      <c r="C41" s="173">
        <v>4</v>
      </c>
      <c r="D41" s="128"/>
      <c r="E41" s="128">
        <f>F41/30</f>
        <v>4</v>
      </c>
      <c r="F41" s="128">
        <v>120</v>
      </c>
      <c r="G41" s="119">
        <f t="shared" si="25"/>
        <v>12</v>
      </c>
      <c r="H41" s="128">
        <v>48</v>
      </c>
      <c r="I41" s="128">
        <v>26</v>
      </c>
      <c r="J41" s="128">
        <v>6</v>
      </c>
      <c r="K41" s="128">
        <v>0</v>
      </c>
      <c r="L41" s="119">
        <f>F41-G41</f>
        <v>108</v>
      </c>
      <c r="M41" s="174"/>
      <c r="N41" s="128">
        <f>M41*$M$6</f>
        <v>0</v>
      </c>
      <c r="O41" s="174"/>
      <c r="P41" s="119">
        <f>O41*$O$6</f>
        <v>0</v>
      </c>
      <c r="Q41" s="119"/>
      <c r="R41" s="119">
        <f>Q41*$Q$6</f>
        <v>0</v>
      </c>
      <c r="S41" s="119">
        <v>4</v>
      </c>
      <c r="T41" s="128">
        <f>S41*$S$6</f>
        <v>12</v>
      </c>
      <c r="U41" s="128"/>
      <c r="V41" s="128">
        <f t="shared" si="26"/>
        <v>0</v>
      </c>
      <c r="W41" s="174"/>
      <c r="X41" s="128">
        <f t="shared" si="27"/>
        <v>0</v>
      </c>
      <c r="Y41" s="174"/>
      <c r="Z41" s="128">
        <f t="shared" si="28"/>
        <v>0</v>
      </c>
      <c r="AA41" s="174"/>
      <c r="AB41" s="163">
        <f t="shared" si="29"/>
        <v>0</v>
      </c>
    </row>
    <row r="42" spans="1:28" s="4" customFormat="1" ht="18.75" x14ac:dyDescent="0.3">
      <c r="A42" s="296" t="s">
        <v>235</v>
      </c>
      <c r="B42" s="297"/>
      <c r="C42" s="123"/>
      <c r="D42" s="123"/>
      <c r="E42" s="124">
        <f t="shared" ref="E42:AB42" si="30">SUM(E29:E41)</f>
        <v>45</v>
      </c>
      <c r="F42" s="124">
        <f t="shared" si="30"/>
        <v>1350</v>
      </c>
      <c r="G42" s="124">
        <f t="shared" si="30"/>
        <v>394</v>
      </c>
      <c r="H42" s="124">
        <f t="shared" si="30"/>
        <v>386</v>
      </c>
      <c r="I42" s="124">
        <f t="shared" si="30"/>
        <v>352</v>
      </c>
      <c r="J42" s="124">
        <f t="shared" si="30"/>
        <v>60</v>
      </c>
      <c r="K42" s="124">
        <f t="shared" si="30"/>
        <v>0</v>
      </c>
      <c r="L42" s="124">
        <f t="shared" si="30"/>
        <v>956</v>
      </c>
      <c r="M42" s="124">
        <f t="shared" si="30"/>
        <v>0</v>
      </c>
      <c r="N42" s="124">
        <f t="shared" si="30"/>
        <v>0</v>
      </c>
      <c r="O42" s="124">
        <f t="shared" si="30"/>
        <v>0</v>
      </c>
      <c r="P42" s="124">
        <f t="shared" si="30"/>
        <v>0</v>
      </c>
      <c r="Q42" s="124">
        <f t="shared" si="30"/>
        <v>27</v>
      </c>
      <c r="R42" s="124">
        <f t="shared" si="30"/>
        <v>280</v>
      </c>
      <c r="S42" s="124">
        <f t="shared" si="30"/>
        <v>18</v>
      </c>
      <c r="T42" s="124">
        <f t="shared" si="30"/>
        <v>54</v>
      </c>
      <c r="U42" s="124">
        <f t="shared" si="30"/>
        <v>0</v>
      </c>
      <c r="V42" s="124">
        <f t="shared" si="30"/>
        <v>0</v>
      </c>
      <c r="W42" s="124">
        <f t="shared" si="30"/>
        <v>0</v>
      </c>
      <c r="X42" s="124">
        <f t="shared" si="30"/>
        <v>0</v>
      </c>
      <c r="Y42" s="124">
        <f t="shared" si="30"/>
        <v>0</v>
      </c>
      <c r="Z42" s="124">
        <f t="shared" si="30"/>
        <v>0</v>
      </c>
      <c r="AA42" s="124">
        <f t="shared" si="30"/>
        <v>0</v>
      </c>
      <c r="AB42" s="129">
        <f t="shared" si="30"/>
        <v>0</v>
      </c>
    </row>
    <row r="43" spans="1:28" s="4" customFormat="1" ht="19.5" customHeight="1" x14ac:dyDescent="0.3">
      <c r="A43" s="284" t="s">
        <v>233</v>
      </c>
      <c r="B43" s="285"/>
      <c r="C43" s="116"/>
      <c r="D43" s="116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40"/>
    </row>
    <row r="44" spans="1:28" s="4" customFormat="1" ht="18.75" x14ac:dyDescent="0.3">
      <c r="A44" s="81" t="s">
        <v>224</v>
      </c>
      <c r="B44" s="81" t="s">
        <v>227</v>
      </c>
      <c r="C44" s="116"/>
      <c r="D44" s="116">
        <v>4</v>
      </c>
      <c r="E44" s="116">
        <f>F44/30</f>
        <v>5</v>
      </c>
      <c r="F44" s="116">
        <v>150</v>
      </c>
      <c r="G44" s="116">
        <f>N44+P44+R44+T44+V44+X44+Z44+AB44</f>
        <v>9</v>
      </c>
      <c r="H44" s="116">
        <v>0</v>
      </c>
      <c r="I44" s="116">
        <v>0</v>
      </c>
      <c r="J44" s="116">
        <v>0</v>
      </c>
      <c r="K44" s="116">
        <v>0</v>
      </c>
      <c r="L44" s="116">
        <f>F44-G44</f>
        <v>141</v>
      </c>
      <c r="M44" s="125"/>
      <c r="N44" s="116">
        <f>M44*$M$6</f>
        <v>0</v>
      </c>
      <c r="O44" s="125"/>
      <c r="P44" s="116">
        <f>O44*$O$6</f>
        <v>0</v>
      </c>
      <c r="Q44" s="125"/>
      <c r="R44" s="116">
        <f>Q44*$Q$6</f>
        <v>0</v>
      </c>
      <c r="S44" s="116">
        <v>3</v>
      </c>
      <c r="T44" s="116">
        <f t="shared" si="24"/>
        <v>9</v>
      </c>
      <c r="U44" s="125"/>
      <c r="V44" s="116">
        <f>U44*$U$6</f>
        <v>0</v>
      </c>
      <c r="W44" s="125"/>
      <c r="X44" s="116">
        <f>W44*$W$6</f>
        <v>0</v>
      </c>
      <c r="Y44" s="125"/>
      <c r="Z44" s="116">
        <f>Y44*$Y$6</f>
        <v>0</v>
      </c>
      <c r="AA44" s="125"/>
      <c r="AB44" s="141">
        <f>AA44*$AA$6</f>
        <v>0</v>
      </c>
    </row>
    <row r="45" spans="1:28" s="4" customFormat="1" ht="18.75" x14ac:dyDescent="0.3">
      <c r="A45" s="81" t="s">
        <v>225</v>
      </c>
      <c r="B45" s="81" t="s">
        <v>228</v>
      </c>
      <c r="C45" s="116"/>
      <c r="D45" s="116">
        <v>4</v>
      </c>
      <c r="E45" s="116">
        <f>F45/30</f>
        <v>5</v>
      </c>
      <c r="F45" s="116">
        <v>150</v>
      </c>
      <c r="G45" s="116">
        <f>N45+P45+R45+T45+V45+X45+Z45+AB45</f>
        <v>9</v>
      </c>
      <c r="H45" s="116">
        <v>0</v>
      </c>
      <c r="I45" s="116">
        <v>0</v>
      </c>
      <c r="J45" s="116">
        <v>0</v>
      </c>
      <c r="K45" s="116">
        <v>0</v>
      </c>
      <c r="L45" s="116">
        <f>F45-G45</f>
        <v>141</v>
      </c>
      <c r="M45" s="125"/>
      <c r="N45" s="116">
        <f>M45*$M$6</f>
        <v>0</v>
      </c>
      <c r="O45" s="125"/>
      <c r="P45" s="116">
        <f>O45*$O$6</f>
        <v>0</v>
      </c>
      <c r="Q45" s="125"/>
      <c r="R45" s="116">
        <f>Q45*$Q$6</f>
        <v>0</v>
      </c>
      <c r="S45" s="116">
        <v>3</v>
      </c>
      <c r="T45" s="116">
        <f t="shared" si="24"/>
        <v>9</v>
      </c>
      <c r="U45" s="125"/>
      <c r="V45" s="116">
        <f>U45*$U$6</f>
        <v>0</v>
      </c>
      <c r="W45" s="125"/>
      <c r="X45" s="116">
        <f>W45*$W$6</f>
        <v>0</v>
      </c>
      <c r="Y45" s="125"/>
      <c r="Z45" s="116">
        <f>Y45*$Y$6</f>
        <v>0</v>
      </c>
      <c r="AA45" s="125"/>
      <c r="AB45" s="141">
        <f>AA45*$AA$6</f>
        <v>0</v>
      </c>
    </row>
    <row r="46" spans="1:28" s="4" customFormat="1" ht="18.75" x14ac:dyDescent="0.3">
      <c r="A46" s="81" t="s">
        <v>226</v>
      </c>
      <c r="B46" s="81" t="s">
        <v>229</v>
      </c>
      <c r="C46" s="116"/>
      <c r="D46" s="116">
        <v>4</v>
      </c>
      <c r="E46" s="116">
        <f>F46/30</f>
        <v>5</v>
      </c>
      <c r="F46" s="116">
        <v>150</v>
      </c>
      <c r="G46" s="116">
        <f>N46+P46+R46+T46+V46+X46+Z46+AB46</f>
        <v>9</v>
      </c>
      <c r="H46" s="116">
        <v>0</v>
      </c>
      <c r="I46" s="116">
        <v>0</v>
      </c>
      <c r="J46" s="116">
        <v>0</v>
      </c>
      <c r="K46" s="116">
        <v>0</v>
      </c>
      <c r="L46" s="116">
        <f>F46-G46</f>
        <v>141</v>
      </c>
      <c r="M46" s="125"/>
      <c r="N46" s="116">
        <f>M46*$M$6</f>
        <v>0</v>
      </c>
      <c r="O46" s="125"/>
      <c r="P46" s="116">
        <f>O46*$O$6</f>
        <v>0</v>
      </c>
      <c r="Q46" s="125"/>
      <c r="R46" s="116">
        <f>Q46*$Q$6</f>
        <v>0</v>
      </c>
      <c r="S46" s="116">
        <v>3</v>
      </c>
      <c r="T46" s="116">
        <f t="shared" si="24"/>
        <v>9</v>
      </c>
      <c r="U46" s="125"/>
      <c r="V46" s="116">
        <f>U46*$U$6</f>
        <v>0</v>
      </c>
      <c r="W46" s="125"/>
      <c r="X46" s="116">
        <f>W46*$W$6</f>
        <v>0</v>
      </c>
      <c r="Y46" s="125"/>
      <c r="Z46" s="116">
        <f>Y46*$Y$6</f>
        <v>0</v>
      </c>
      <c r="AA46" s="125"/>
      <c r="AB46" s="141">
        <f>AA46*$AA$6</f>
        <v>0</v>
      </c>
    </row>
    <row r="47" spans="1:28" s="6" customFormat="1" ht="39" customHeight="1" x14ac:dyDescent="0.3">
      <c r="A47" s="278" t="s">
        <v>236</v>
      </c>
      <c r="B47" s="279"/>
      <c r="C47" s="123"/>
      <c r="D47" s="123"/>
      <c r="E47" s="124">
        <f t="shared" ref="E47:AB47" si="31">SUM(E44:E46)</f>
        <v>15</v>
      </c>
      <c r="F47" s="124">
        <f t="shared" si="31"/>
        <v>450</v>
      </c>
      <c r="G47" s="124">
        <f t="shared" si="31"/>
        <v>27</v>
      </c>
      <c r="H47" s="124">
        <f t="shared" si="31"/>
        <v>0</v>
      </c>
      <c r="I47" s="124">
        <f t="shared" si="31"/>
        <v>0</v>
      </c>
      <c r="J47" s="124">
        <f t="shared" si="31"/>
        <v>0</v>
      </c>
      <c r="K47" s="124">
        <f t="shared" si="31"/>
        <v>0</v>
      </c>
      <c r="L47" s="124">
        <f t="shared" si="31"/>
        <v>423</v>
      </c>
      <c r="M47" s="124">
        <f t="shared" si="31"/>
        <v>0</v>
      </c>
      <c r="N47" s="124">
        <f t="shared" si="31"/>
        <v>0</v>
      </c>
      <c r="O47" s="124">
        <f t="shared" si="31"/>
        <v>0</v>
      </c>
      <c r="P47" s="124">
        <f t="shared" si="31"/>
        <v>0</v>
      </c>
      <c r="Q47" s="124">
        <f t="shared" si="31"/>
        <v>0</v>
      </c>
      <c r="R47" s="124">
        <f t="shared" si="31"/>
        <v>0</v>
      </c>
      <c r="S47" s="124">
        <f t="shared" si="31"/>
        <v>9</v>
      </c>
      <c r="T47" s="124">
        <f t="shared" si="31"/>
        <v>27</v>
      </c>
      <c r="U47" s="124">
        <f t="shared" si="31"/>
        <v>0</v>
      </c>
      <c r="V47" s="124">
        <f t="shared" si="31"/>
        <v>0</v>
      </c>
      <c r="W47" s="124">
        <f t="shared" si="31"/>
        <v>0</v>
      </c>
      <c r="X47" s="124">
        <f t="shared" si="31"/>
        <v>0</v>
      </c>
      <c r="Y47" s="124">
        <f t="shared" si="31"/>
        <v>0</v>
      </c>
      <c r="Z47" s="124">
        <f t="shared" si="31"/>
        <v>0</v>
      </c>
      <c r="AA47" s="124">
        <f t="shared" si="31"/>
        <v>0</v>
      </c>
      <c r="AB47" s="129">
        <f t="shared" si="31"/>
        <v>0</v>
      </c>
    </row>
    <row r="48" spans="1:28" ht="19.5" thickBot="1" x14ac:dyDescent="0.35">
      <c r="A48" s="282" t="s">
        <v>37</v>
      </c>
      <c r="B48" s="283"/>
      <c r="C48" s="126"/>
      <c r="D48" s="126"/>
      <c r="E48" s="31">
        <f t="shared" ref="E48:AB48" si="32">E42+E47</f>
        <v>60</v>
      </c>
      <c r="F48" s="31">
        <f t="shared" si="32"/>
        <v>1800</v>
      </c>
      <c r="G48" s="31">
        <f t="shared" si="32"/>
        <v>421</v>
      </c>
      <c r="H48" s="31">
        <f t="shared" si="32"/>
        <v>386</v>
      </c>
      <c r="I48" s="31">
        <f t="shared" si="32"/>
        <v>352</v>
      </c>
      <c r="J48" s="31">
        <f t="shared" si="32"/>
        <v>60</v>
      </c>
      <c r="K48" s="31">
        <f t="shared" si="32"/>
        <v>0</v>
      </c>
      <c r="L48" s="31">
        <f t="shared" si="32"/>
        <v>1379</v>
      </c>
      <c r="M48" s="31">
        <f t="shared" si="32"/>
        <v>0</v>
      </c>
      <c r="N48" s="31">
        <f t="shared" si="32"/>
        <v>0</v>
      </c>
      <c r="O48" s="31">
        <f t="shared" si="32"/>
        <v>0</v>
      </c>
      <c r="P48" s="31">
        <f t="shared" si="32"/>
        <v>0</v>
      </c>
      <c r="Q48" s="31">
        <f t="shared" si="32"/>
        <v>27</v>
      </c>
      <c r="R48" s="31">
        <f t="shared" si="32"/>
        <v>280</v>
      </c>
      <c r="S48" s="31">
        <f t="shared" si="32"/>
        <v>27</v>
      </c>
      <c r="T48" s="31">
        <f t="shared" si="32"/>
        <v>81</v>
      </c>
      <c r="U48" s="31">
        <f t="shared" si="32"/>
        <v>0</v>
      </c>
      <c r="V48" s="31">
        <f t="shared" si="32"/>
        <v>0</v>
      </c>
      <c r="W48" s="31">
        <f t="shared" si="32"/>
        <v>0</v>
      </c>
      <c r="X48" s="31">
        <f t="shared" si="32"/>
        <v>0</v>
      </c>
      <c r="Y48" s="31">
        <f t="shared" si="32"/>
        <v>0</v>
      </c>
      <c r="Z48" s="31">
        <f t="shared" si="32"/>
        <v>0</v>
      </c>
      <c r="AA48" s="31">
        <f t="shared" si="32"/>
        <v>0</v>
      </c>
      <c r="AB48" s="32">
        <f t="shared" si="32"/>
        <v>0</v>
      </c>
    </row>
    <row r="49" spans="1:28" ht="18.75" x14ac:dyDescent="0.3">
      <c r="A49" s="288" t="s">
        <v>9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90"/>
    </row>
    <row r="50" spans="1:28" s="3" customFormat="1" ht="26.25" customHeight="1" x14ac:dyDescent="0.3">
      <c r="A50" s="284" t="s">
        <v>234</v>
      </c>
      <c r="B50" s="285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  <c r="N50" s="6"/>
      <c r="O50" s="7"/>
      <c r="P50" s="6"/>
      <c r="Q50" s="7"/>
      <c r="R50" s="6"/>
      <c r="S50" s="7"/>
      <c r="T50" s="6"/>
      <c r="U50" s="7"/>
      <c r="V50" s="6"/>
      <c r="W50" s="7"/>
      <c r="X50" s="6"/>
      <c r="Y50" s="6"/>
      <c r="Z50" s="6"/>
      <c r="AA50" s="6"/>
      <c r="AB50" s="28"/>
    </row>
    <row r="51" spans="1:28" s="4" customFormat="1" ht="18.75" x14ac:dyDescent="0.3">
      <c r="A51" s="9" t="s">
        <v>180</v>
      </c>
      <c r="B51" s="81" t="s">
        <v>215</v>
      </c>
      <c r="C51" s="9"/>
      <c r="D51" s="9" t="s">
        <v>44</v>
      </c>
      <c r="E51" s="116">
        <f>F51/30</f>
        <v>3</v>
      </c>
      <c r="F51" s="119">
        <v>90</v>
      </c>
      <c r="G51" s="116">
        <f t="shared" ref="G51:G57" si="33">N51+P51+R51+T51+V51+X51+Z51+AB51</f>
        <v>56</v>
      </c>
      <c r="H51" s="116">
        <f>G51-K51-I51-J51</f>
        <v>0</v>
      </c>
      <c r="I51" s="116">
        <v>56</v>
      </c>
      <c r="J51" s="116">
        <v>0</v>
      </c>
      <c r="K51" s="116">
        <v>0</v>
      </c>
      <c r="L51" s="116">
        <f t="shared" ref="L51:L66" si="34">F51-G51</f>
        <v>34</v>
      </c>
      <c r="M51" s="120"/>
      <c r="N51" s="116">
        <f t="shared" ref="N51:N66" si="35">M51*$M$6</f>
        <v>0</v>
      </c>
      <c r="O51" s="120"/>
      <c r="P51" s="116">
        <f t="shared" ref="P51:P66" si="36">O51*$O$6</f>
        <v>0</v>
      </c>
      <c r="Q51" s="120"/>
      <c r="R51" s="116">
        <f t="shared" ref="R51:R66" si="37">Q51*$Q$6</f>
        <v>0</v>
      </c>
      <c r="S51" s="120"/>
      <c r="T51" s="116">
        <f t="shared" ref="T51:T66" si="38">S51*$S$6</f>
        <v>0</v>
      </c>
      <c r="U51" s="9">
        <v>1</v>
      </c>
      <c r="V51" s="116">
        <v>16</v>
      </c>
      <c r="W51" s="9">
        <v>2</v>
      </c>
      <c r="X51" s="116">
        <v>40</v>
      </c>
      <c r="Y51" s="120"/>
      <c r="Z51" s="9">
        <f t="shared" ref="Z51:Z66" si="39">Y51*$Y$6</f>
        <v>0</v>
      </c>
      <c r="AA51" s="121"/>
      <c r="AB51" s="122">
        <f t="shared" ref="AB51:AB66" si="40">AA51*$AA$6</f>
        <v>0</v>
      </c>
    </row>
    <row r="52" spans="1:28" s="4" customFormat="1" ht="18.75" x14ac:dyDescent="0.3">
      <c r="A52" s="9" t="s">
        <v>193</v>
      </c>
      <c r="B52" s="81" t="s">
        <v>46</v>
      </c>
      <c r="C52" s="9">
        <v>5</v>
      </c>
      <c r="D52" s="9"/>
      <c r="E52" s="116">
        <f t="shared" ref="E52:E58" si="41">F52/30</f>
        <v>5</v>
      </c>
      <c r="F52" s="119">
        <v>150</v>
      </c>
      <c r="G52" s="116">
        <f t="shared" si="33"/>
        <v>24</v>
      </c>
      <c r="H52" s="116">
        <f>G52-K52-I52-J52</f>
        <v>-14</v>
      </c>
      <c r="I52" s="116">
        <v>32</v>
      </c>
      <c r="J52" s="116">
        <v>6</v>
      </c>
      <c r="K52" s="116">
        <v>0</v>
      </c>
      <c r="L52" s="116">
        <f t="shared" si="34"/>
        <v>126</v>
      </c>
      <c r="M52" s="120"/>
      <c r="N52" s="116">
        <f t="shared" si="35"/>
        <v>0</v>
      </c>
      <c r="O52" s="120"/>
      <c r="P52" s="116">
        <f t="shared" si="36"/>
        <v>0</v>
      </c>
      <c r="Q52" s="120"/>
      <c r="R52" s="116">
        <f t="shared" si="37"/>
        <v>0</v>
      </c>
      <c r="S52" s="120"/>
      <c r="T52" s="116">
        <f t="shared" si="38"/>
        <v>0</v>
      </c>
      <c r="U52" s="9">
        <v>6</v>
      </c>
      <c r="V52" s="116">
        <f t="shared" ref="V52:V66" si="42">U52*$U$6</f>
        <v>24</v>
      </c>
      <c r="W52" s="9"/>
      <c r="X52" s="116">
        <f t="shared" ref="X52:X66" si="43">W52*$W$6</f>
        <v>0</v>
      </c>
      <c r="Y52" s="120"/>
      <c r="Z52" s="9">
        <f t="shared" si="39"/>
        <v>0</v>
      </c>
      <c r="AA52" s="121"/>
      <c r="AB52" s="122">
        <f t="shared" si="40"/>
        <v>0</v>
      </c>
    </row>
    <row r="53" spans="1:28" s="4" customFormat="1" ht="19.5" customHeight="1" x14ac:dyDescent="0.3">
      <c r="A53" s="9" t="s">
        <v>194</v>
      </c>
      <c r="B53" s="81" t="s">
        <v>47</v>
      </c>
      <c r="C53" s="9"/>
      <c r="D53" s="9">
        <v>5</v>
      </c>
      <c r="E53" s="116">
        <f t="shared" si="41"/>
        <v>1</v>
      </c>
      <c r="F53" s="119">
        <v>30</v>
      </c>
      <c r="G53" s="116">
        <f t="shared" si="33"/>
        <v>0</v>
      </c>
      <c r="H53" s="116">
        <f>G53-K53-I53-J53</f>
        <v>0</v>
      </c>
      <c r="I53" s="116">
        <v>0</v>
      </c>
      <c r="J53" s="116">
        <v>0</v>
      </c>
      <c r="K53" s="116">
        <v>0</v>
      </c>
      <c r="L53" s="116">
        <f t="shared" si="34"/>
        <v>30</v>
      </c>
      <c r="M53" s="120"/>
      <c r="N53" s="116">
        <f t="shared" si="35"/>
        <v>0</v>
      </c>
      <c r="O53" s="120"/>
      <c r="P53" s="116">
        <f t="shared" si="36"/>
        <v>0</v>
      </c>
      <c r="Q53" s="120"/>
      <c r="R53" s="116">
        <f t="shared" si="37"/>
        <v>0</v>
      </c>
      <c r="S53" s="120"/>
      <c r="T53" s="116">
        <f t="shared" si="38"/>
        <v>0</v>
      </c>
      <c r="U53" s="9"/>
      <c r="V53" s="116">
        <f t="shared" si="42"/>
        <v>0</v>
      </c>
      <c r="W53" s="9"/>
      <c r="X53" s="116">
        <f t="shared" si="43"/>
        <v>0</v>
      </c>
      <c r="Y53" s="120"/>
      <c r="Z53" s="9">
        <f t="shared" si="39"/>
        <v>0</v>
      </c>
      <c r="AA53" s="121"/>
      <c r="AB53" s="122">
        <f t="shared" si="40"/>
        <v>0</v>
      </c>
    </row>
    <row r="54" spans="1:28" s="4" customFormat="1" ht="37.5" x14ac:dyDescent="0.3">
      <c r="A54" s="9" t="s">
        <v>195</v>
      </c>
      <c r="B54" s="80" t="s">
        <v>250</v>
      </c>
      <c r="C54" s="128">
        <v>6</v>
      </c>
      <c r="D54" s="128"/>
      <c r="E54" s="119">
        <f t="shared" si="41"/>
        <v>5</v>
      </c>
      <c r="F54" s="119">
        <v>150</v>
      </c>
      <c r="G54" s="119">
        <f t="shared" si="33"/>
        <v>24</v>
      </c>
      <c r="H54" s="119">
        <v>24</v>
      </c>
      <c r="I54" s="119">
        <v>66</v>
      </c>
      <c r="J54" s="119">
        <v>6</v>
      </c>
      <c r="K54" s="119">
        <v>0</v>
      </c>
      <c r="L54" s="119">
        <f t="shared" si="34"/>
        <v>126</v>
      </c>
      <c r="M54" s="175"/>
      <c r="N54" s="119">
        <f t="shared" si="35"/>
        <v>0</v>
      </c>
      <c r="O54" s="175"/>
      <c r="P54" s="119">
        <f t="shared" si="36"/>
        <v>0</v>
      </c>
      <c r="Q54" s="175"/>
      <c r="R54" s="119">
        <f t="shared" si="37"/>
        <v>0</v>
      </c>
      <c r="S54" s="175"/>
      <c r="T54" s="119">
        <f t="shared" si="38"/>
        <v>0</v>
      </c>
      <c r="U54" s="128"/>
      <c r="V54" s="119">
        <f t="shared" si="42"/>
        <v>0</v>
      </c>
      <c r="W54" s="128">
        <v>6</v>
      </c>
      <c r="X54" s="119">
        <f t="shared" si="43"/>
        <v>24</v>
      </c>
      <c r="Y54" s="175"/>
      <c r="Z54" s="128">
        <f t="shared" si="39"/>
        <v>0</v>
      </c>
      <c r="AA54" s="174"/>
      <c r="AB54" s="163">
        <f t="shared" si="40"/>
        <v>0</v>
      </c>
    </row>
    <row r="55" spans="1:28" s="4" customFormat="1" ht="18.75" x14ac:dyDescent="0.3">
      <c r="A55" s="9" t="s">
        <v>196</v>
      </c>
      <c r="B55" s="80" t="s">
        <v>140</v>
      </c>
      <c r="C55" s="128">
        <v>6</v>
      </c>
      <c r="D55" s="128"/>
      <c r="E55" s="119">
        <f t="shared" si="41"/>
        <v>4</v>
      </c>
      <c r="F55" s="119">
        <v>120</v>
      </c>
      <c r="G55" s="119">
        <f t="shared" si="33"/>
        <v>20</v>
      </c>
      <c r="H55" s="119">
        <f>G55-K55-I55-J55</f>
        <v>-26</v>
      </c>
      <c r="I55" s="119">
        <v>38</v>
      </c>
      <c r="J55" s="119">
        <v>8</v>
      </c>
      <c r="K55" s="119">
        <v>0</v>
      </c>
      <c r="L55" s="119">
        <f t="shared" si="34"/>
        <v>100</v>
      </c>
      <c r="M55" s="175"/>
      <c r="N55" s="119">
        <f t="shared" si="35"/>
        <v>0</v>
      </c>
      <c r="O55" s="175"/>
      <c r="P55" s="119">
        <f t="shared" si="36"/>
        <v>0</v>
      </c>
      <c r="Q55" s="175"/>
      <c r="R55" s="119">
        <f t="shared" si="37"/>
        <v>0</v>
      </c>
      <c r="S55" s="175"/>
      <c r="T55" s="119">
        <f t="shared" si="38"/>
        <v>0</v>
      </c>
      <c r="U55" s="128"/>
      <c r="V55" s="119">
        <f t="shared" si="42"/>
        <v>0</v>
      </c>
      <c r="W55" s="128">
        <v>5</v>
      </c>
      <c r="X55" s="119">
        <f t="shared" si="43"/>
        <v>20</v>
      </c>
      <c r="Y55" s="175"/>
      <c r="Z55" s="128">
        <f t="shared" si="39"/>
        <v>0</v>
      </c>
      <c r="AA55" s="174"/>
      <c r="AB55" s="163">
        <f t="shared" si="40"/>
        <v>0</v>
      </c>
    </row>
    <row r="56" spans="1:28" s="4" customFormat="1" ht="37.5" x14ac:dyDescent="0.3">
      <c r="A56" s="9" t="s">
        <v>197</v>
      </c>
      <c r="B56" s="176" t="s">
        <v>263</v>
      </c>
      <c r="C56" s="128"/>
      <c r="D56" s="128">
        <v>5</v>
      </c>
      <c r="E56" s="119">
        <f t="shared" si="41"/>
        <v>3</v>
      </c>
      <c r="F56" s="119">
        <v>90</v>
      </c>
      <c r="G56" s="119">
        <f t="shared" si="33"/>
        <v>44</v>
      </c>
      <c r="H56" s="119">
        <f>G56-K56-I56-J56</f>
        <v>20</v>
      </c>
      <c r="I56" s="119">
        <v>18</v>
      </c>
      <c r="J56" s="119">
        <v>6</v>
      </c>
      <c r="K56" s="119">
        <v>0</v>
      </c>
      <c r="L56" s="119">
        <f t="shared" si="34"/>
        <v>46</v>
      </c>
      <c r="M56" s="175"/>
      <c r="N56" s="119">
        <f t="shared" si="35"/>
        <v>0</v>
      </c>
      <c r="O56" s="175"/>
      <c r="P56" s="119">
        <f t="shared" si="36"/>
        <v>0</v>
      </c>
      <c r="Q56" s="175"/>
      <c r="R56" s="119">
        <f t="shared" si="37"/>
        <v>0</v>
      </c>
      <c r="S56" s="175"/>
      <c r="T56" s="119">
        <f t="shared" si="38"/>
        <v>0</v>
      </c>
      <c r="U56" s="128">
        <v>3</v>
      </c>
      <c r="V56" s="119">
        <v>44</v>
      </c>
      <c r="W56" s="128"/>
      <c r="X56" s="119">
        <f t="shared" si="43"/>
        <v>0</v>
      </c>
      <c r="Y56" s="175"/>
      <c r="Z56" s="128">
        <f t="shared" si="39"/>
        <v>0</v>
      </c>
      <c r="AA56" s="174"/>
      <c r="AB56" s="163">
        <f t="shared" si="40"/>
        <v>0</v>
      </c>
    </row>
    <row r="57" spans="1:28" s="4" customFormat="1" ht="26.25" customHeight="1" x14ac:dyDescent="0.3">
      <c r="A57" s="9" t="s">
        <v>206</v>
      </c>
      <c r="B57" s="80" t="s">
        <v>252</v>
      </c>
      <c r="C57" s="128">
        <v>5</v>
      </c>
      <c r="D57" s="128"/>
      <c r="E57" s="119">
        <f t="shared" si="41"/>
        <v>3</v>
      </c>
      <c r="F57" s="119">
        <v>90</v>
      </c>
      <c r="G57" s="119">
        <f t="shared" si="33"/>
        <v>16</v>
      </c>
      <c r="H57" s="119">
        <v>30</v>
      </c>
      <c r="I57" s="119">
        <v>20</v>
      </c>
      <c r="J57" s="119">
        <v>10</v>
      </c>
      <c r="K57" s="119">
        <v>0</v>
      </c>
      <c r="L57" s="119">
        <f t="shared" si="34"/>
        <v>74</v>
      </c>
      <c r="M57" s="175"/>
      <c r="N57" s="119">
        <f t="shared" si="35"/>
        <v>0</v>
      </c>
      <c r="O57" s="175"/>
      <c r="P57" s="119">
        <f t="shared" si="36"/>
        <v>0</v>
      </c>
      <c r="Q57" s="175"/>
      <c r="R57" s="119">
        <f t="shared" si="37"/>
        <v>0</v>
      </c>
      <c r="S57" s="175"/>
      <c r="T57" s="119">
        <f t="shared" si="38"/>
        <v>0</v>
      </c>
      <c r="U57" s="128">
        <v>4</v>
      </c>
      <c r="V57" s="119">
        <f t="shared" si="42"/>
        <v>16</v>
      </c>
      <c r="W57" s="128"/>
      <c r="X57" s="119">
        <f t="shared" si="43"/>
        <v>0</v>
      </c>
      <c r="Y57" s="175"/>
      <c r="Z57" s="128">
        <f t="shared" si="39"/>
        <v>0</v>
      </c>
      <c r="AA57" s="174"/>
      <c r="AB57" s="163">
        <f t="shared" si="40"/>
        <v>0</v>
      </c>
    </row>
    <row r="58" spans="1:28" s="4" customFormat="1" ht="37.5" x14ac:dyDescent="0.3">
      <c r="A58" s="9" t="s">
        <v>198</v>
      </c>
      <c r="B58" s="80" t="s">
        <v>258</v>
      </c>
      <c r="C58" s="128"/>
      <c r="D58" s="128">
        <v>6</v>
      </c>
      <c r="E58" s="119">
        <f t="shared" si="41"/>
        <v>6</v>
      </c>
      <c r="F58" s="119">
        <v>180</v>
      </c>
      <c r="G58" s="119">
        <v>120</v>
      </c>
      <c r="H58" s="119">
        <v>0</v>
      </c>
      <c r="I58" s="119">
        <v>120</v>
      </c>
      <c r="J58" s="119">
        <v>0</v>
      </c>
      <c r="K58" s="119">
        <v>0</v>
      </c>
      <c r="L58" s="119">
        <f t="shared" si="34"/>
        <v>60</v>
      </c>
      <c r="M58" s="175"/>
      <c r="N58" s="119">
        <f t="shared" si="35"/>
        <v>0</v>
      </c>
      <c r="O58" s="175"/>
      <c r="P58" s="119">
        <f t="shared" si="36"/>
        <v>0</v>
      </c>
      <c r="Q58" s="175"/>
      <c r="R58" s="119">
        <f t="shared" si="37"/>
        <v>0</v>
      </c>
      <c r="S58" s="175"/>
      <c r="T58" s="119">
        <f t="shared" si="38"/>
        <v>0</v>
      </c>
      <c r="U58" s="128"/>
      <c r="V58" s="119">
        <f t="shared" si="42"/>
        <v>0</v>
      </c>
      <c r="W58" s="128"/>
      <c r="X58" s="119">
        <f t="shared" si="43"/>
        <v>0</v>
      </c>
      <c r="Y58" s="175"/>
      <c r="Z58" s="128">
        <f t="shared" si="39"/>
        <v>0</v>
      </c>
      <c r="AA58" s="174"/>
      <c r="AB58" s="163">
        <f t="shared" si="40"/>
        <v>0</v>
      </c>
    </row>
    <row r="59" spans="1:28" s="4" customFormat="1" ht="18.75" x14ac:dyDescent="0.3">
      <c r="A59" s="296" t="s">
        <v>235</v>
      </c>
      <c r="B59" s="297"/>
      <c r="C59" s="123"/>
      <c r="D59" s="123"/>
      <c r="E59" s="124">
        <f>SUM(E51:E58)</f>
        <v>30</v>
      </c>
      <c r="F59" s="124">
        <f t="shared" ref="F59:AB59" si="44">SUM(F51:F58)</f>
        <v>900</v>
      </c>
      <c r="G59" s="124">
        <f t="shared" si="44"/>
        <v>304</v>
      </c>
      <c r="H59" s="124">
        <f t="shared" si="44"/>
        <v>34</v>
      </c>
      <c r="I59" s="124">
        <f t="shared" si="44"/>
        <v>350</v>
      </c>
      <c r="J59" s="124">
        <f t="shared" si="44"/>
        <v>36</v>
      </c>
      <c r="K59" s="124">
        <f t="shared" si="44"/>
        <v>0</v>
      </c>
      <c r="L59" s="124">
        <f t="shared" si="44"/>
        <v>596</v>
      </c>
      <c r="M59" s="124">
        <f t="shared" si="44"/>
        <v>0</v>
      </c>
      <c r="N59" s="124">
        <f t="shared" si="44"/>
        <v>0</v>
      </c>
      <c r="O59" s="124">
        <f t="shared" si="44"/>
        <v>0</v>
      </c>
      <c r="P59" s="124">
        <f t="shared" si="44"/>
        <v>0</v>
      </c>
      <c r="Q59" s="124">
        <f t="shared" si="44"/>
        <v>0</v>
      </c>
      <c r="R59" s="124">
        <f t="shared" si="44"/>
        <v>0</v>
      </c>
      <c r="S59" s="124">
        <f t="shared" si="44"/>
        <v>0</v>
      </c>
      <c r="T59" s="124">
        <f t="shared" si="44"/>
        <v>0</v>
      </c>
      <c r="U59" s="124">
        <f t="shared" si="44"/>
        <v>14</v>
      </c>
      <c r="V59" s="124">
        <f t="shared" si="44"/>
        <v>100</v>
      </c>
      <c r="W59" s="124">
        <f t="shared" si="44"/>
        <v>13</v>
      </c>
      <c r="X59" s="124">
        <f t="shared" si="44"/>
        <v>84</v>
      </c>
      <c r="Y59" s="124">
        <f t="shared" si="44"/>
        <v>0</v>
      </c>
      <c r="Z59" s="124">
        <f t="shared" si="44"/>
        <v>0</v>
      </c>
      <c r="AA59" s="124">
        <f t="shared" si="44"/>
        <v>0</v>
      </c>
      <c r="AB59" s="129">
        <f t="shared" si="44"/>
        <v>0</v>
      </c>
    </row>
    <row r="60" spans="1:28" s="4" customFormat="1" ht="18.75" x14ac:dyDescent="0.3">
      <c r="A60" s="284" t="s">
        <v>233</v>
      </c>
      <c r="B60" s="285"/>
      <c r="C60" s="116"/>
      <c r="D60" s="116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40"/>
    </row>
    <row r="61" spans="1:28" s="4" customFormat="1" ht="18.75" x14ac:dyDescent="0.3">
      <c r="A61" s="9" t="s">
        <v>218</v>
      </c>
      <c r="B61" s="81" t="s">
        <v>227</v>
      </c>
      <c r="C61" s="116"/>
      <c r="D61" s="116">
        <v>5</v>
      </c>
      <c r="E61" s="116">
        <f t="shared" ref="E61:E66" si="45">F61/30</f>
        <v>5</v>
      </c>
      <c r="F61" s="116">
        <v>150</v>
      </c>
      <c r="G61" s="116">
        <f t="shared" ref="G61:G66" si="46">N61+P61+R61+T61+V61+X61+Z61+AB61</f>
        <v>16</v>
      </c>
      <c r="H61" s="116">
        <v>0</v>
      </c>
      <c r="I61" s="116">
        <v>0</v>
      </c>
      <c r="J61" s="116">
        <v>0</v>
      </c>
      <c r="K61" s="116">
        <v>0</v>
      </c>
      <c r="L61" s="116">
        <f t="shared" si="34"/>
        <v>134</v>
      </c>
      <c r="M61" s="125"/>
      <c r="N61" s="116">
        <f t="shared" si="35"/>
        <v>0</v>
      </c>
      <c r="O61" s="125"/>
      <c r="P61" s="116">
        <f t="shared" si="36"/>
        <v>0</v>
      </c>
      <c r="Q61" s="125"/>
      <c r="R61" s="116">
        <f t="shared" si="37"/>
        <v>0</v>
      </c>
      <c r="S61" s="125"/>
      <c r="T61" s="116">
        <f t="shared" si="38"/>
        <v>0</v>
      </c>
      <c r="U61" s="116">
        <v>4</v>
      </c>
      <c r="V61" s="116">
        <f t="shared" si="42"/>
        <v>16</v>
      </c>
      <c r="W61" s="125"/>
      <c r="X61" s="116">
        <f t="shared" si="43"/>
        <v>0</v>
      </c>
      <c r="Y61" s="125"/>
      <c r="Z61" s="116">
        <f t="shared" si="39"/>
        <v>0</v>
      </c>
      <c r="AA61" s="125"/>
      <c r="AB61" s="141">
        <f t="shared" si="40"/>
        <v>0</v>
      </c>
    </row>
    <row r="62" spans="1:28" s="4" customFormat="1" ht="18.75" x14ac:dyDescent="0.3">
      <c r="A62" s="9" t="s">
        <v>219</v>
      </c>
      <c r="B62" s="81" t="s">
        <v>228</v>
      </c>
      <c r="C62" s="116"/>
      <c r="D62" s="116">
        <v>5</v>
      </c>
      <c r="E62" s="116">
        <f t="shared" si="45"/>
        <v>5</v>
      </c>
      <c r="F62" s="116">
        <v>150</v>
      </c>
      <c r="G62" s="116">
        <f t="shared" si="46"/>
        <v>16</v>
      </c>
      <c r="H62" s="116">
        <v>0</v>
      </c>
      <c r="I62" s="116">
        <v>0</v>
      </c>
      <c r="J62" s="116">
        <v>0</v>
      </c>
      <c r="K62" s="116">
        <v>0</v>
      </c>
      <c r="L62" s="116">
        <f t="shared" si="34"/>
        <v>134</v>
      </c>
      <c r="M62" s="125"/>
      <c r="N62" s="116">
        <f t="shared" si="35"/>
        <v>0</v>
      </c>
      <c r="O62" s="125"/>
      <c r="P62" s="116">
        <f t="shared" si="36"/>
        <v>0</v>
      </c>
      <c r="Q62" s="125"/>
      <c r="R62" s="116">
        <f t="shared" si="37"/>
        <v>0</v>
      </c>
      <c r="S62" s="125"/>
      <c r="T62" s="116">
        <f t="shared" si="38"/>
        <v>0</v>
      </c>
      <c r="U62" s="116">
        <v>4</v>
      </c>
      <c r="V62" s="116">
        <f t="shared" si="42"/>
        <v>16</v>
      </c>
      <c r="W62" s="125"/>
      <c r="X62" s="116">
        <f t="shared" si="43"/>
        <v>0</v>
      </c>
      <c r="Y62" s="125"/>
      <c r="Z62" s="116">
        <f t="shared" si="39"/>
        <v>0</v>
      </c>
      <c r="AA62" s="125"/>
      <c r="AB62" s="141">
        <f t="shared" si="40"/>
        <v>0</v>
      </c>
    </row>
    <row r="63" spans="1:28" s="4" customFormat="1" ht="18.75" x14ac:dyDescent="0.3">
      <c r="A63" s="9" t="s">
        <v>220</v>
      </c>
      <c r="B63" s="81" t="s">
        <v>229</v>
      </c>
      <c r="C63" s="116"/>
      <c r="D63" s="116">
        <v>5</v>
      </c>
      <c r="E63" s="116">
        <f t="shared" si="45"/>
        <v>5</v>
      </c>
      <c r="F63" s="116">
        <v>150</v>
      </c>
      <c r="G63" s="116">
        <f t="shared" si="46"/>
        <v>16</v>
      </c>
      <c r="H63" s="116">
        <v>0</v>
      </c>
      <c r="I63" s="116">
        <v>0</v>
      </c>
      <c r="J63" s="116">
        <v>0</v>
      </c>
      <c r="K63" s="116">
        <v>0</v>
      </c>
      <c r="L63" s="116">
        <f t="shared" si="34"/>
        <v>134</v>
      </c>
      <c r="M63" s="125"/>
      <c r="N63" s="116">
        <f t="shared" si="35"/>
        <v>0</v>
      </c>
      <c r="O63" s="125"/>
      <c r="P63" s="116">
        <f t="shared" si="36"/>
        <v>0</v>
      </c>
      <c r="Q63" s="125"/>
      <c r="R63" s="116">
        <f t="shared" si="37"/>
        <v>0</v>
      </c>
      <c r="S63" s="125"/>
      <c r="T63" s="116">
        <f t="shared" si="38"/>
        <v>0</v>
      </c>
      <c r="U63" s="116">
        <v>4</v>
      </c>
      <c r="V63" s="116">
        <f t="shared" si="42"/>
        <v>16</v>
      </c>
      <c r="W63" s="125"/>
      <c r="X63" s="116">
        <f t="shared" si="43"/>
        <v>0</v>
      </c>
      <c r="Y63" s="125"/>
      <c r="Z63" s="116">
        <f t="shared" si="39"/>
        <v>0</v>
      </c>
      <c r="AA63" s="125"/>
      <c r="AB63" s="141">
        <f t="shared" si="40"/>
        <v>0</v>
      </c>
    </row>
    <row r="64" spans="1:28" s="4" customFormat="1" ht="18.75" x14ac:dyDescent="0.3">
      <c r="A64" s="9" t="s">
        <v>221</v>
      </c>
      <c r="B64" s="81" t="s">
        <v>227</v>
      </c>
      <c r="C64" s="116"/>
      <c r="D64" s="8">
        <v>6</v>
      </c>
      <c r="E64" s="116">
        <f t="shared" si="45"/>
        <v>5</v>
      </c>
      <c r="F64" s="116">
        <v>150</v>
      </c>
      <c r="G64" s="116">
        <f t="shared" si="46"/>
        <v>16</v>
      </c>
      <c r="H64" s="116">
        <v>0</v>
      </c>
      <c r="I64" s="116">
        <v>0</v>
      </c>
      <c r="J64" s="116">
        <v>0</v>
      </c>
      <c r="K64" s="116">
        <v>0</v>
      </c>
      <c r="L64" s="116">
        <f t="shared" si="34"/>
        <v>134</v>
      </c>
      <c r="M64" s="125"/>
      <c r="N64" s="116">
        <f t="shared" si="35"/>
        <v>0</v>
      </c>
      <c r="O64" s="125"/>
      <c r="P64" s="116">
        <f t="shared" si="36"/>
        <v>0</v>
      </c>
      <c r="Q64" s="125"/>
      <c r="R64" s="116">
        <f t="shared" si="37"/>
        <v>0</v>
      </c>
      <c r="S64" s="125"/>
      <c r="T64" s="116">
        <f t="shared" si="38"/>
        <v>0</v>
      </c>
      <c r="U64" s="125"/>
      <c r="V64" s="116">
        <f t="shared" si="42"/>
        <v>0</v>
      </c>
      <c r="W64" s="116">
        <v>4</v>
      </c>
      <c r="X64" s="116">
        <f t="shared" si="43"/>
        <v>16</v>
      </c>
      <c r="Y64" s="125"/>
      <c r="Z64" s="116">
        <f t="shared" si="39"/>
        <v>0</v>
      </c>
      <c r="AA64" s="125"/>
      <c r="AB64" s="141">
        <f t="shared" si="40"/>
        <v>0</v>
      </c>
    </row>
    <row r="65" spans="1:28" ht="18.75" x14ac:dyDescent="0.3">
      <c r="A65" s="9" t="s">
        <v>222</v>
      </c>
      <c r="B65" s="81" t="s">
        <v>228</v>
      </c>
      <c r="C65" s="8"/>
      <c r="D65" s="8">
        <v>6</v>
      </c>
      <c r="E65" s="116">
        <f t="shared" si="45"/>
        <v>5</v>
      </c>
      <c r="F65" s="116">
        <v>150</v>
      </c>
      <c r="G65" s="116">
        <f t="shared" si="46"/>
        <v>16</v>
      </c>
      <c r="H65" s="116">
        <v>0</v>
      </c>
      <c r="I65" s="116">
        <v>0</v>
      </c>
      <c r="J65" s="116">
        <v>0</v>
      </c>
      <c r="K65" s="116">
        <v>0</v>
      </c>
      <c r="L65" s="116">
        <f t="shared" si="34"/>
        <v>134</v>
      </c>
      <c r="M65" s="125"/>
      <c r="N65" s="116">
        <f t="shared" si="35"/>
        <v>0</v>
      </c>
      <c r="O65" s="116"/>
      <c r="P65" s="116">
        <f t="shared" si="36"/>
        <v>0</v>
      </c>
      <c r="Q65" s="116"/>
      <c r="R65" s="116">
        <f t="shared" si="37"/>
        <v>0</v>
      </c>
      <c r="S65" s="116"/>
      <c r="T65" s="116">
        <f t="shared" si="38"/>
        <v>0</v>
      </c>
      <c r="U65" s="116"/>
      <c r="V65" s="116">
        <f t="shared" si="42"/>
        <v>0</v>
      </c>
      <c r="W65" s="116">
        <v>4</v>
      </c>
      <c r="X65" s="116">
        <f t="shared" si="43"/>
        <v>16</v>
      </c>
      <c r="Y65" s="8"/>
      <c r="Z65" s="116">
        <f t="shared" si="39"/>
        <v>0</v>
      </c>
      <c r="AA65" s="8"/>
      <c r="AB65" s="141">
        <f t="shared" si="40"/>
        <v>0</v>
      </c>
    </row>
    <row r="66" spans="1:28" ht="18.75" x14ac:dyDescent="0.3">
      <c r="A66" s="9" t="s">
        <v>223</v>
      </c>
      <c r="B66" s="81" t="s">
        <v>229</v>
      </c>
      <c r="C66" s="8"/>
      <c r="D66" s="8">
        <v>6</v>
      </c>
      <c r="E66" s="116">
        <f t="shared" si="45"/>
        <v>5</v>
      </c>
      <c r="F66" s="116">
        <v>150</v>
      </c>
      <c r="G66" s="116">
        <f t="shared" si="46"/>
        <v>16</v>
      </c>
      <c r="H66" s="116">
        <v>0</v>
      </c>
      <c r="I66" s="116">
        <v>0</v>
      </c>
      <c r="J66" s="116">
        <v>0</v>
      </c>
      <c r="K66" s="116">
        <v>0</v>
      </c>
      <c r="L66" s="116">
        <f t="shared" si="34"/>
        <v>134</v>
      </c>
      <c r="M66" s="125"/>
      <c r="N66" s="116">
        <f t="shared" si="35"/>
        <v>0</v>
      </c>
      <c r="O66" s="116"/>
      <c r="P66" s="116">
        <f t="shared" si="36"/>
        <v>0</v>
      </c>
      <c r="Q66" s="116"/>
      <c r="R66" s="116">
        <f t="shared" si="37"/>
        <v>0</v>
      </c>
      <c r="S66" s="116"/>
      <c r="T66" s="116">
        <f t="shared" si="38"/>
        <v>0</v>
      </c>
      <c r="U66" s="116"/>
      <c r="V66" s="116">
        <f t="shared" si="42"/>
        <v>0</v>
      </c>
      <c r="W66" s="116">
        <v>4</v>
      </c>
      <c r="X66" s="116">
        <f t="shared" si="43"/>
        <v>16</v>
      </c>
      <c r="Y66" s="8"/>
      <c r="Z66" s="116">
        <f t="shared" si="39"/>
        <v>0</v>
      </c>
      <c r="AA66" s="8"/>
      <c r="AB66" s="141">
        <f t="shared" si="40"/>
        <v>0</v>
      </c>
    </row>
    <row r="67" spans="1:28" s="6" customFormat="1" ht="39" customHeight="1" x14ac:dyDescent="0.3">
      <c r="A67" s="278" t="s">
        <v>236</v>
      </c>
      <c r="B67" s="279"/>
      <c r="C67" s="123"/>
      <c r="D67" s="123"/>
      <c r="E67" s="124">
        <f t="shared" ref="E67:AB67" si="47">SUM(E61:E66)</f>
        <v>30</v>
      </c>
      <c r="F67" s="124">
        <f t="shared" si="47"/>
        <v>900</v>
      </c>
      <c r="G67" s="124">
        <f t="shared" si="47"/>
        <v>96</v>
      </c>
      <c r="H67" s="124">
        <f t="shared" si="47"/>
        <v>0</v>
      </c>
      <c r="I67" s="124">
        <f t="shared" si="47"/>
        <v>0</v>
      </c>
      <c r="J67" s="124">
        <f t="shared" si="47"/>
        <v>0</v>
      </c>
      <c r="K67" s="124">
        <f t="shared" si="47"/>
        <v>0</v>
      </c>
      <c r="L67" s="124">
        <f t="shared" si="47"/>
        <v>804</v>
      </c>
      <c r="M67" s="124">
        <f t="shared" si="47"/>
        <v>0</v>
      </c>
      <c r="N67" s="124">
        <f t="shared" si="47"/>
        <v>0</v>
      </c>
      <c r="O67" s="124">
        <f t="shared" si="47"/>
        <v>0</v>
      </c>
      <c r="P67" s="124">
        <f t="shared" si="47"/>
        <v>0</v>
      </c>
      <c r="Q67" s="124">
        <f t="shared" si="47"/>
        <v>0</v>
      </c>
      <c r="R67" s="124">
        <f t="shared" si="47"/>
        <v>0</v>
      </c>
      <c r="S67" s="124">
        <f t="shared" si="47"/>
        <v>0</v>
      </c>
      <c r="T67" s="124">
        <f t="shared" si="47"/>
        <v>0</v>
      </c>
      <c r="U67" s="124">
        <f t="shared" si="47"/>
        <v>12</v>
      </c>
      <c r="V67" s="124">
        <f t="shared" si="47"/>
        <v>48</v>
      </c>
      <c r="W67" s="124">
        <f t="shared" si="47"/>
        <v>12</v>
      </c>
      <c r="X67" s="124">
        <f t="shared" si="47"/>
        <v>48</v>
      </c>
      <c r="Y67" s="124">
        <f t="shared" si="47"/>
        <v>0</v>
      </c>
      <c r="Z67" s="124">
        <f t="shared" si="47"/>
        <v>0</v>
      </c>
      <c r="AA67" s="124">
        <f t="shared" si="47"/>
        <v>0</v>
      </c>
      <c r="AB67" s="129">
        <f t="shared" si="47"/>
        <v>0</v>
      </c>
    </row>
    <row r="68" spans="1:28" ht="19.5" thickBot="1" x14ac:dyDescent="0.35">
      <c r="A68" s="282" t="s">
        <v>37</v>
      </c>
      <c r="B68" s="283"/>
      <c r="C68" s="126"/>
      <c r="D68" s="126"/>
      <c r="E68" s="31">
        <f t="shared" ref="E68:AB68" si="48">E59+E67</f>
        <v>60</v>
      </c>
      <c r="F68" s="31">
        <f t="shared" si="48"/>
        <v>1800</v>
      </c>
      <c r="G68" s="31">
        <f t="shared" si="48"/>
        <v>400</v>
      </c>
      <c r="H68" s="31">
        <f t="shared" si="48"/>
        <v>34</v>
      </c>
      <c r="I68" s="31">
        <f t="shared" si="48"/>
        <v>350</v>
      </c>
      <c r="J68" s="31">
        <f t="shared" si="48"/>
        <v>36</v>
      </c>
      <c r="K68" s="31">
        <f t="shared" si="48"/>
        <v>0</v>
      </c>
      <c r="L68" s="31">
        <f t="shared" si="48"/>
        <v>1400</v>
      </c>
      <c r="M68" s="31">
        <f t="shared" si="48"/>
        <v>0</v>
      </c>
      <c r="N68" s="31">
        <f t="shared" si="48"/>
        <v>0</v>
      </c>
      <c r="O68" s="31">
        <f t="shared" si="48"/>
        <v>0</v>
      </c>
      <c r="P68" s="31">
        <f t="shared" si="48"/>
        <v>0</v>
      </c>
      <c r="Q68" s="31">
        <f t="shared" si="48"/>
        <v>0</v>
      </c>
      <c r="R68" s="31">
        <f t="shared" si="48"/>
        <v>0</v>
      </c>
      <c r="S68" s="31">
        <f t="shared" si="48"/>
        <v>0</v>
      </c>
      <c r="T68" s="31">
        <f t="shared" si="48"/>
        <v>0</v>
      </c>
      <c r="U68" s="31">
        <f t="shared" si="48"/>
        <v>26</v>
      </c>
      <c r="V68" s="31">
        <f t="shared" si="48"/>
        <v>148</v>
      </c>
      <c r="W68" s="31">
        <f t="shared" si="48"/>
        <v>25</v>
      </c>
      <c r="X68" s="31">
        <f t="shared" si="48"/>
        <v>132</v>
      </c>
      <c r="Y68" s="31">
        <f t="shared" si="48"/>
        <v>0</v>
      </c>
      <c r="Z68" s="31">
        <f t="shared" si="48"/>
        <v>0</v>
      </c>
      <c r="AA68" s="31">
        <f t="shared" si="48"/>
        <v>0</v>
      </c>
      <c r="AB68" s="32">
        <f t="shared" si="48"/>
        <v>0</v>
      </c>
    </row>
    <row r="69" spans="1:28" ht="18.75" x14ac:dyDescent="0.3">
      <c r="A69" s="288" t="s">
        <v>19</v>
      </c>
      <c r="B69" s="289"/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90"/>
    </row>
    <row r="70" spans="1:28" s="3" customFormat="1" ht="26.25" customHeight="1" x14ac:dyDescent="0.3">
      <c r="A70" s="284" t="s">
        <v>234</v>
      </c>
      <c r="B70" s="285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  <c r="N70" s="6"/>
      <c r="O70" s="7"/>
      <c r="P70" s="6"/>
      <c r="Q70" s="7"/>
      <c r="R70" s="6"/>
      <c r="S70" s="7"/>
      <c r="T70" s="6"/>
      <c r="U70" s="7"/>
      <c r="V70" s="6"/>
      <c r="W70" s="7"/>
      <c r="X70" s="6"/>
      <c r="Y70" s="6"/>
      <c r="Z70" s="6"/>
      <c r="AA70" s="23"/>
      <c r="AB70" s="28"/>
    </row>
    <row r="71" spans="1:28" s="3" customFormat="1" ht="42" customHeight="1" x14ac:dyDescent="0.3">
      <c r="A71" s="9" t="s">
        <v>199</v>
      </c>
      <c r="B71" s="10" t="s">
        <v>51</v>
      </c>
      <c r="C71" s="8">
        <v>7</v>
      </c>
      <c r="D71" s="8"/>
      <c r="E71" s="8">
        <f>F71/30</f>
        <v>3</v>
      </c>
      <c r="F71" s="9">
        <v>90</v>
      </c>
      <c r="G71" s="116">
        <f t="shared" ref="G71:G83" si="49">N71+P71+R71+T71+V71+X71+Z71+AB71</f>
        <v>16</v>
      </c>
      <c r="H71" s="9">
        <f t="shared" ref="H71:H77" si="50">G71-K71-I71-J71</f>
        <v>-40</v>
      </c>
      <c r="I71" s="9">
        <v>56</v>
      </c>
      <c r="J71" s="9">
        <v>0</v>
      </c>
      <c r="K71" s="9">
        <v>0</v>
      </c>
      <c r="L71" s="8">
        <f>F71-G71</f>
        <v>74</v>
      </c>
      <c r="M71" s="11"/>
      <c r="N71" s="8">
        <f>M71*$M$6</f>
        <v>0</v>
      </c>
      <c r="O71" s="9"/>
      <c r="P71" s="8">
        <f>O71*$O$6</f>
        <v>0</v>
      </c>
      <c r="Q71" s="9"/>
      <c r="R71" s="8">
        <f>Q71*$Q$6</f>
        <v>0</v>
      </c>
      <c r="S71" s="9"/>
      <c r="T71" s="8">
        <f>S71*$S$6</f>
        <v>0</v>
      </c>
      <c r="U71" s="9"/>
      <c r="V71" s="8">
        <f>U71*$U$6</f>
        <v>0</v>
      </c>
      <c r="W71" s="9"/>
      <c r="X71" s="8">
        <f>W71*$W$6</f>
        <v>0</v>
      </c>
      <c r="Y71" s="116">
        <v>4</v>
      </c>
      <c r="Z71" s="8">
        <f t="shared" ref="Z71:Z77" si="51">Y71*$Y$6</f>
        <v>16</v>
      </c>
      <c r="AA71" s="8"/>
      <c r="AB71" s="117">
        <f>AA71*$AA$6</f>
        <v>0</v>
      </c>
    </row>
    <row r="72" spans="1:28" s="3" customFormat="1" ht="18.75" x14ac:dyDescent="0.3">
      <c r="A72" s="9" t="s">
        <v>200</v>
      </c>
      <c r="B72" s="10" t="s">
        <v>49</v>
      </c>
      <c r="C72" s="8">
        <v>7</v>
      </c>
      <c r="D72" s="8"/>
      <c r="E72" s="8">
        <f>F72/30</f>
        <v>4</v>
      </c>
      <c r="F72" s="9">
        <v>120</v>
      </c>
      <c r="G72" s="116">
        <f t="shared" si="49"/>
        <v>16</v>
      </c>
      <c r="H72" s="9">
        <f t="shared" si="50"/>
        <v>-14</v>
      </c>
      <c r="I72" s="9">
        <v>24</v>
      </c>
      <c r="J72" s="9">
        <v>6</v>
      </c>
      <c r="K72" s="9">
        <v>0</v>
      </c>
      <c r="L72" s="8">
        <f>F72-G72</f>
        <v>104</v>
      </c>
      <c r="M72" s="11"/>
      <c r="N72" s="8">
        <f>M72*$M$6</f>
        <v>0</v>
      </c>
      <c r="O72" s="9"/>
      <c r="P72" s="8">
        <f>O72*$O$6</f>
        <v>0</v>
      </c>
      <c r="Q72" s="9"/>
      <c r="R72" s="8">
        <f>Q72*$Q$6</f>
        <v>0</v>
      </c>
      <c r="S72" s="9"/>
      <c r="T72" s="8">
        <f>S72*$S$6</f>
        <v>0</v>
      </c>
      <c r="U72" s="9"/>
      <c r="V72" s="8">
        <f>U72*$U$6</f>
        <v>0</v>
      </c>
      <c r="W72" s="9"/>
      <c r="X72" s="8">
        <f>W72*$W$6</f>
        <v>0</v>
      </c>
      <c r="Y72" s="116">
        <v>4</v>
      </c>
      <c r="Z72" s="8">
        <f t="shared" si="51"/>
        <v>16</v>
      </c>
      <c r="AA72" s="8"/>
      <c r="AB72" s="117">
        <f>AA72*$AA$6</f>
        <v>0</v>
      </c>
    </row>
    <row r="73" spans="1:28" s="13" customFormat="1" ht="18.75" x14ac:dyDescent="0.3">
      <c r="A73" s="9" t="s">
        <v>212</v>
      </c>
      <c r="B73" s="10" t="s">
        <v>48</v>
      </c>
      <c r="C73" s="127">
        <v>8</v>
      </c>
      <c r="D73" s="9"/>
      <c r="E73" s="8">
        <f t="shared" ref="E73:E83" si="52">F73/30</f>
        <v>4</v>
      </c>
      <c r="F73" s="9">
        <v>120</v>
      </c>
      <c r="G73" s="9">
        <f t="shared" si="49"/>
        <v>16</v>
      </c>
      <c r="H73" s="9">
        <f t="shared" si="50"/>
        <v>-14</v>
      </c>
      <c r="I73" s="9">
        <v>20</v>
      </c>
      <c r="J73" s="9">
        <v>10</v>
      </c>
      <c r="K73" s="9">
        <v>0</v>
      </c>
      <c r="L73" s="8">
        <f t="shared" ref="L73:L88" si="53">F73-G73</f>
        <v>104</v>
      </c>
      <c r="M73" s="11"/>
      <c r="N73" s="9">
        <f>M73*$M$6</f>
        <v>0</v>
      </c>
      <c r="O73" s="9"/>
      <c r="P73" s="9">
        <f>O73*$O$6</f>
        <v>0</v>
      </c>
      <c r="Q73" s="9"/>
      <c r="R73" s="9">
        <f>Q73*$Q$6</f>
        <v>0</v>
      </c>
      <c r="S73" s="9"/>
      <c r="T73" s="9">
        <f>S73*$S$6</f>
        <v>0</v>
      </c>
      <c r="U73" s="9"/>
      <c r="V73" s="9">
        <f>U73*$U$6</f>
        <v>0</v>
      </c>
      <c r="W73" s="9"/>
      <c r="X73" s="9">
        <f>W73*$W$6</f>
        <v>0</v>
      </c>
      <c r="Y73" s="116"/>
      <c r="Z73" s="8">
        <f t="shared" si="51"/>
        <v>0</v>
      </c>
      <c r="AA73" s="8">
        <v>4</v>
      </c>
      <c r="AB73" s="117">
        <f t="shared" ref="AB73:AB88" si="54">AA73*$AA$6</f>
        <v>16</v>
      </c>
    </row>
    <row r="74" spans="1:28" s="3" customFormat="1" ht="37.5" x14ac:dyDescent="0.3">
      <c r="A74" s="9" t="s">
        <v>201</v>
      </c>
      <c r="B74" s="19" t="s">
        <v>53</v>
      </c>
      <c r="C74" s="8"/>
      <c r="D74" s="8">
        <v>8</v>
      </c>
      <c r="E74" s="8">
        <f>F74/30</f>
        <v>3</v>
      </c>
      <c r="F74" s="9">
        <v>90</v>
      </c>
      <c r="G74" s="116">
        <f t="shared" si="49"/>
        <v>16</v>
      </c>
      <c r="H74" s="9">
        <f t="shared" si="50"/>
        <v>-14</v>
      </c>
      <c r="I74" s="9">
        <v>20</v>
      </c>
      <c r="J74" s="9">
        <v>10</v>
      </c>
      <c r="K74" s="9">
        <v>0</v>
      </c>
      <c r="L74" s="8">
        <f>F74-G74</f>
        <v>74</v>
      </c>
      <c r="M74" s="11"/>
      <c r="N74" s="8"/>
      <c r="O74" s="9"/>
      <c r="P74" s="8"/>
      <c r="Q74" s="9"/>
      <c r="R74" s="8"/>
      <c r="S74" s="9"/>
      <c r="T74" s="8"/>
      <c r="U74" s="9"/>
      <c r="V74" s="8"/>
      <c r="W74" s="9"/>
      <c r="X74" s="8"/>
      <c r="Y74" s="116"/>
      <c r="Z74" s="8">
        <f t="shared" si="51"/>
        <v>0</v>
      </c>
      <c r="AA74" s="8">
        <v>4</v>
      </c>
      <c r="AB74" s="117">
        <f>AA74*$AA$6</f>
        <v>16</v>
      </c>
    </row>
    <row r="75" spans="1:28" s="3" customFormat="1" ht="42" customHeight="1" x14ac:dyDescent="0.3">
      <c r="A75" s="9" t="s">
        <v>205</v>
      </c>
      <c r="B75" s="10" t="s">
        <v>253</v>
      </c>
      <c r="C75" s="8">
        <v>8</v>
      </c>
      <c r="D75" s="8"/>
      <c r="E75" s="8">
        <f>F75/30</f>
        <v>4</v>
      </c>
      <c r="F75" s="9">
        <v>120</v>
      </c>
      <c r="G75" s="116">
        <f t="shared" si="49"/>
        <v>74</v>
      </c>
      <c r="H75" s="9">
        <f t="shared" si="50"/>
        <v>46</v>
      </c>
      <c r="I75" s="9">
        <v>20</v>
      </c>
      <c r="J75" s="9">
        <v>8</v>
      </c>
      <c r="K75" s="9">
        <v>0</v>
      </c>
      <c r="L75" s="8">
        <f>F75-G75</f>
        <v>46</v>
      </c>
      <c r="M75" s="11"/>
      <c r="N75" s="8">
        <f>M75*$M$6</f>
        <v>0</v>
      </c>
      <c r="O75" s="9"/>
      <c r="P75" s="8">
        <f>O75*$O$6</f>
        <v>0</v>
      </c>
      <c r="Q75" s="9"/>
      <c r="R75" s="8">
        <f>Q75*$Q$6</f>
        <v>0</v>
      </c>
      <c r="S75" s="9"/>
      <c r="T75" s="8">
        <f>S75*$S$6</f>
        <v>0</v>
      </c>
      <c r="U75" s="9"/>
      <c r="V75" s="8">
        <f>U75*$U$6</f>
        <v>0</v>
      </c>
      <c r="W75" s="9"/>
      <c r="X75" s="8">
        <f>W75*$W$6</f>
        <v>0</v>
      </c>
      <c r="Y75" s="116"/>
      <c r="Z75" s="8">
        <f t="shared" si="51"/>
        <v>0</v>
      </c>
      <c r="AA75" s="8">
        <v>5</v>
      </c>
      <c r="AB75" s="117">
        <v>74</v>
      </c>
    </row>
    <row r="76" spans="1:28" s="3" customFormat="1" ht="21" customHeight="1" x14ac:dyDescent="0.3">
      <c r="A76" s="9" t="s">
        <v>202</v>
      </c>
      <c r="B76" s="10" t="s">
        <v>50</v>
      </c>
      <c r="C76" s="14"/>
      <c r="D76" s="8">
        <v>7</v>
      </c>
      <c r="E76" s="8">
        <f>F76/30</f>
        <v>4</v>
      </c>
      <c r="F76" s="8">
        <v>120</v>
      </c>
      <c r="G76" s="116">
        <f t="shared" si="49"/>
        <v>16</v>
      </c>
      <c r="H76" s="9">
        <f t="shared" si="50"/>
        <v>-14</v>
      </c>
      <c r="I76" s="8">
        <v>24</v>
      </c>
      <c r="J76" s="8">
        <v>6</v>
      </c>
      <c r="K76" s="9">
        <v>0</v>
      </c>
      <c r="L76" s="8">
        <f>F76-G76</f>
        <v>104</v>
      </c>
      <c r="M76" s="7"/>
      <c r="N76" s="9">
        <f>M76*$M$6</f>
        <v>0</v>
      </c>
      <c r="O76" s="7"/>
      <c r="P76" s="9">
        <f>O76*$O$6</f>
        <v>0</v>
      </c>
      <c r="Q76" s="7"/>
      <c r="R76" s="9">
        <f>Q76*$Q$6</f>
        <v>0</v>
      </c>
      <c r="S76" s="7"/>
      <c r="T76" s="9">
        <f>S76*$S$6</f>
        <v>0</v>
      </c>
      <c r="U76" s="7"/>
      <c r="V76" s="9">
        <f>U76*$U$6</f>
        <v>0</v>
      </c>
      <c r="W76" s="7"/>
      <c r="X76" s="9">
        <f>W76*$W$6</f>
        <v>0</v>
      </c>
      <c r="Y76" s="8">
        <v>4</v>
      </c>
      <c r="Z76" s="8">
        <f t="shared" si="51"/>
        <v>16</v>
      </c>
      <c r="AA76" s="8"/>
      <c r="AB76" s="117">
        <f>AA76*$AA$6</f>
        <v>0</v>
      </c>
    </row>
    <row r="77" spans="1:28" s="3" customFormat="1" ht="18.75" x14ac:dyDescent="0.3">
      <c r="A77" s="9" t="s">
        <v>203</v>
      </c>
      <c r="B77" s="10" t="s">
        <v>141</v>
      </c>
      <c r="C77" s="8"/>
      <c r="D77" s="8">
        <v>8</v>
      </c>
      <c r="E77" s="8">
        <f>F77/30</f>
        <v>3</v>
      </c>
      <c r="F77" s="9">
        <v>90</v>
      </c>
      <c r="G77" s="9">
        <f t="shared" si="49"/>
        <v>16</v>
      </c>
      <c r="H77" s="9">
        <f t="shared" si="50"/>
        <v>-14</v>
      </c>
      <c r="I77" s="9">
        <v>26</v>
      </c>
      <c r="J77" s="9">
        <v>4</v>
      </c>
      <c r="K77" s="9">
        <v>0</v>
      </c>
      <c r="L77" s="8">
        <f>F77-G77</f>
        <v>74</v>
      </c>
      <c r="M77" s="11"/>
      <c r="N77" s="8">
        <f>M77*$M$6</f>
        <v>0</v>
      </c>
      <c r="O77" s="9"/>
      <c r="P77" s="8">
        <f>O77*$O$6</f>
        <v>0</v>
      </c>
      <c r="Q77" s="9"/>
      <c r="R77" s="8">
        <f>Q77*$Q$6</f>
        <v>0</v>
      </c>
      <c r="S77" s="9"/>
      <c r="T77" s="8">
        <f>S77*$S$6</f>
        <v>0</v>
      </c>
      <c r="U77" s="9"/>
      <c r="V77" s="8">
        <f>U77*$U$6</f>
        <v>0</v>
      </c>
      <c r="W77" s="9"/>
      <c r="X77" s="8">
        <f>W77*$W$6</f>
        <v>0</v>
      </c>
      <c r="Y77" s="116"/>
      <c r="Z77" s="8">
        <f t="shared" si="51"/>
        <v>0</v>
      </c>
      <c r="AA77" s="8">
        <v>4</v>
      </c>
      <c r="AB77" s="117">
        <f>AA77*$AA$6</f>
        <v>16</v>
      </c>
    </row>
    <row r="78" spans="1:28" s="3" customFormat="1" ht="18.75" x14ac:dyDescent="0.3">
      <c r="A78" s="9" t="s">
        <v>207</v>
      </c>
      <c r="B78" s="10" t="s">
        <v>251</v>
      </c>
      <c r="C78" s="8"/>
      <c r="D78" s="8">
        <v>7</v>
      </c>
      <c r="E78" s="8">
        <f t="shared" si="52"/>
        <v>3</v>
      </c>
      <c r="F78" s="9">
        <v>90</v>
      </c>
      <c r="G78" s="116">
        <f t="shared" si="49"/>
        <v>46</v>
      </c>
      <c r="H78" s="9">
        <f t="shared" ref="H78:H83" si="55">G78-K78-I78-J78</f>
        <v>28</v>
      </c>
      <c r="I78" s="9">
        <v>10</v>
      </c>
      <c r="J78" s="9">
        <v>8</v>
      </c>
      <c r="K78" s="9">
        <v>0</v>
      </c>
      <c r="L78" s="8">
        <f t="shared" si="53"/>
        <v>44</v>
      </c>
      <c r="M78" s="11"/>
      <c r="N78" s="8">
        <f t="shared" ref="N78:N83" si="56">M78*$M$6</f>
        <v>0</v>
      </c>
      <c r="O78" s="9"/>
      <c r="P78" s="8">
        <f t="shared" ref="P78:P88" si="57">O78*$O$6</f>
        <v>0</v>
      </c>
      <c r="Q78" s="9"/>
      <c r="R78" s="8">
        <f t="shared" ref="R78:R88" si="58">Q78*$Q$6</f>
        <v>0</v>
      </c>
      <c r="S78" s="9"/>
      <c r="T78" s="8">
        <f t="shared" ref="T78:T88" si="59">S78*$S$6</f>
        <v>0</v>
      </c>
      <c r="U78" s="9"/>
      <c r="V78" s="8">
        <f t="shared" ref="V78:V88" si="60">U78*$U$6</f>
        <v>0</v>
      </c>
      <c r="W78" s="9"/>
      <c r="X78" s="8">
        <f t="shared" ref="X78:X88" si="61">W78*$W$6</f>
        <v>0</v>
      </c>
      <c r="Y78" s="116">
        <v>3</v>
      </c>
      <c r="Z78" s="8">
        <v>46</v>
      </c>
      <c r="AA78" s="8"/>
      <c r="AB78" s="117">
        <f t="shared" si="54"/>
        <v>0</v>
      </c>
    </row>
    <row r="79" spans="1:28" s="3" customFormat="1" ht="18.75" x14ac:dyDescent="0.3">
      <c r="A79" s="9" t="s">
        <v>208</v>
      </c>
      <c r="B79" s="10" t="s">
        <v>138</v>
      </c>
      <c r="C79" s="8">
        <v>8</v>
      </c>
      <c r="D79" s="8"/>
      <c r="E79" s="8">
        <f>F79/30</f>
        <v>3</v>
      </c>
      <c r="F79" s="9">
        <v>90</v>
      </c>
      <c r="G79" s="116">
        <f t="shared" si="49"/>
        <v>16</v>
      </c>
      <c r="H79" s="9">
        <f t="shared" si="55"/>
        <v>-14</v>
      </c>
      <c r="I79" s="9">
        <v>20</v>
      </c>
      <c r="J79" s="9">
        <v>10</v>
      </c>
      <c r="K79" s="9">
        <v>0</v>
      </c>
      <c r="L79" s="8">
        <f>F79-G79</f>
        <v>74</v>
      </c>
      <c r="M79" s="11"/>
      <c r="N79" s="8">
        <f>M79*$M$6</f>
        <v>0</v>
      </c>
      <c r="O79" s="9"/>
      <c r="P79" s="8">
        <f>O79*$O$6</f>
        <v>0</v>
      </c>
      <c r="Q79" s="9"/>
      <c r="R79" s="8">
        <f>Q79*$Q$6</f>
        <v>0</v>
      </c>
      <c r="S79" s="9"/>
      <c r="T79" s="8">
        <f>S79*$S$6</f>
        <v>0</v>
      </c>
      <c r="U79" s="9"/>
      <c r="V79" s="8">
        <f>U79*$U$6</f>
        <v>0</v>
      </c>
      <c r="W79" s="9"/>
      <c r="X79" s="8">
        <f>W79*$W$6</f>
        <v>0</v>
      </c>
      <c r="Y79" s="116"/>
      <c r="Z79" s="8">
        <f>Y79*$Y$6</f>
        <v>0</v>
      </c>
      <c r="AA79" s="8">
        <v>4</v>
      </c>
      <c r="AB79" s="117">
        <f t="shared" si="54"/>
        <v>16</v>
      </c>
    </row>
    <row r="80" spans="1:28" s="3" customFormat="1" ht="22.5" customHeight="1" x14ac:dyDescent="0.3">
      <c r="A80" s="9" t="s">
        <v>204</v>
      </c>
      <c r="B80" s="10" t="s">
        <v>165</v>
      </c>
      <c r="C80" s="8"/>
      <c r="D80" s="8">
        <v>8</v>
      </c>
      <c r="E80" s="8">
        <f t="shared" si="52"/>
        <v>3</v>
      </c>
      <c r="F80" s="9">
        <v>90</v>
      </c>
      <c r="G80" s="116">
        <f t="shared" si="49"/>
        <v>16</v>
      </c>
      <c r="H80" s="9">
        <f t="shared" si="55"/>
        <v>-14</v>
      </c>
      <c r="I80" s="9">
        <v>20</v>
      </c>
      <c r="J80" s="9">
        <v>10</v>
      </c>
      <c r="K80" s="9">
        <v>0</v>
      </c>
      <c r="L80" s="8">
        <f t="shared" si="53"/>
        <v>74</v>
      </c>
      <c r="M80" s="11"/>
      <c r="N80" s="8">
        <f t="shared" si="56"/>
        <v>0</v>
      </c>
      <c r="O80" s="9"/>
      <c r="P80" s="8">
        <f t="shared" si="57"/>
        <v>0</v>
      </c>
      <c r="Q80" s="9"/>
      <c r="R80" s="8">
        <f t="shared" si="58"/>
        <v>0</v>
      </c>
      <c r="S80" s="9"/>
      <c r="T80" s="8">
        <f t="shared" si="59"/>
        <v>0</v>
      </c>
      <c r="U80" s="9"/>
      <c r="V80" s="8">
        <f t="shared" si="60"/>
        <v>0</v>
      </c>
      <c r="W80" s="9"/>
      <c r="X80" s="8">
        <f t="shared" si="61"/>
        <v>0</v>
      </c>
      <c r="Y80" s="116"/>
      <c r="Z80" s="8">
        <f>Y80*$Y$6</f>
        <v>0</v>
      </c>
      <c r="AA80" s="8">
        <v>4</v>
      </c>
      <c r="AB80" s="117">
        <f t="shared" si="54"/>
        <v>16</v>
      </c>
    </row>
    <row r="81" spans="1:28" s="3" customFormat="1" ht="18.75" x14ac:dyDescent="0.3">
      <c r="A81" s="9" t="s">
        <v>209</v>
      </c>
      <c r="B81" s="176" t="s">
        <v>264</v>
      </c>
      <c r="C81" s="8"/>
      <c r="D81" s="8">
        <v>7</v>
      </c>
      <c r="E81" s="8">
        <f t="shared" si="52"/>
        <v>1</v>
      </c>
      <c r="F81" s="9">
        <v>30</v>
      </c>
      <c r="G81" s="116">
        <f t="shared" si="49"/>
        <v>0</v>
      </c>
      <c r="H81" s="9">
        <f t="shared" si="55"/>
        <v>0</v>
      </c>
      <c r="I81" s="9">
        <v>0</v>
      </c>
      <c r="J81" s="9">
        <v>0</v>
      </c>
      <c r="K81" s="9">
        <v>0</v>
      </c>
      <c r="L81" s="8">
        <f t="shared" si="53"/>
        <v>30</v>
      </c>
      <c r="M81" s="11"/>
      <c r="N81" s="8">
        <f t="shared" si="56"/>
        <v>0</v>
      </c>
      <c r="O81" s="9"/>
      <c r="P81" s="8">
        <f t="shared" si="57"/>
        <v>0</v>
      </c>
      <c r="Q81" s="9"/>
      <c r="R81" s="8">
        <f t="shared" si="58"/>
        <v>0</v>
      </c>
      <c r="S81" s="9"/>
      <c r="T81" s="8">
        <f t="shared" si="59"/>
        <v>0</v>
      </c>
      <c r="U81" s="9"/>
      <c r="V81" s="8">
        <f t="shared" si="60"/>
        <v>0</v>
      </c>
      <c r="W81" s="9"/>
      <c r="X81" s="8">
        <f t="shared" si="61"/>
        <v>0</v>
      </c>
      <c r="Y81" s="8"/>
      <c r="Z81" s="8">
        <f>Y81*$Y$6</f>
        <v>0</v>
      </c>
      <c r="AA81" s="8"/>
      <c r="AB81" s="117">
        <f t="shared" si="54"/>
        <v>0</v>
      </c>
    </row>
    <row r="82" spans="1:28" s="3" customFormat="1" ht="25.5" customHeight="1" x14ac:dyDescent="0.3">
      <c r="A82" s="9" t="s">
        <v>210</v>
      </c>
      <c r="B82" s="10" t="s">
        <v>52</v>
      </c>
      <c r="C82" s="8"/>
      <c r="D82" s="118">
        <v>8</v>
      </c>
      <c r="E82" s="8">
        <f t="shared" si="52"/>
        <v>9</v>
      </c>
      <c r="F82" s="9">
        <v>270</v>
      </c>
      <c r="G82" s="116">
        <f t="shared" si="49"/>
        <v>0</v>
      </c>
      <c r="H82" s="9">
        <f t="shared" si="55"/>
        <v>0</v>
      </c>
      <c r="I82" s="9">
        <v>0</v>
      </c>
      <c r="J82" s="9">
        <v>0</v>
      </c>
      <c r="K82" s="9">
        <v>0</v>
      </c>
      <c r="L82" s="8">
        <f t="shared" si="53"/>
        <v>270</v>
      </c>
      <c r="M82" s="11"/>
      <c r="N82" s="8">
        <f t="shared" si="56"/>
        <v>0</v>
      </c>
      <c r="O82" s="9"/>
      <c r="P82" s="8">
        <f t="shared" si="57"/>
        <v>0</v>
      </c>
      <c r="Q82" s="9"/>
      <c r="R82" s="8">
        <f t="shared" si="58"/>
        <v>0</v>
      </c>
      <c r="S82" s="9"/>
      <c r="T82" s="8">
        <f t="shared" si="59"/>
        <v>0</v>
      </c>
      <c r="U82" s="9"/>
      <c r="V82" s="8">
        <f t="shared" si="60"/>
        <v>0</v>
      </c>
      <c r="W82" s="9"/>
      <c r="X82" s="8">
        <f t="shared" si="61"/>
        <v>0</v>
      </c>
      <c r="Y82" s="8"/>
      <c r="Z82" s="8">
        <f>Y82*$Y$6</f>
        <v>0</v>
      </c>
      <c r="AA82" s="8"/>
      <c r="AB82" s="117">
        <f t="shared" si="54"/>
        <v>0</v>
      </c>
    </row>
    <row r="83" spans="1:28" s="3" customFormat="1" ht="40.5" customHeight="1" x14ac:dyDescent="0.3">
      <c r="A83" s="9" t="s">
        <v>262</v>
      </c>
      <c r="B83" s="10" t="s">
        <v>237</v>
      </c>
      <c r="C83" s="118" t="s">
        <v>249</v>
      </c>
      <c r="D83" s="8"/>
      <c r="E83" s="8">
        <f t="shared" si="52"/>
        <v>1</v>
      </c>
      <c r="F83" s="9">
        <v>30</v>
      </c>
      <c r="G83" s="116">
        <f t="shared" si="49"/>
        <v>0</v>
      </c>
      <c r="H83" s="9">
        <f t="shared" si="55"/>
        <v>0</v>
      </c>
      <c r="I83" s="9">
        <v>0</v>
      </c>
      <c r="J83" s="9">
        <v>0</v>
      </c>
      <c r="K83" s="9">
        <v>0</v>
      </c>
      <c r="L83" s="8">
        <f t="shared" si="53"/>
        <v>30</v>
      </c>
      <c r="M83" s="11"/>
      <c r="N83" s="8">
        <f t="shared" si="56"/>
        <v>0</v>
      </c>
      <c r="O83" s="9"/>
      <c r="P83" s="8">
        <f t="shared" si="57"/>
        <v>0</v>
      </c>
      <c r="Q83" s="9"/>
      <c r="R83" s="8">
        <f t="shared" si="58"/>
        <v>0</v>
      </c>
      <c r="S83" s="9"/>
      <c r="T83" s="8">
        <f t="shared" si="59"/>
        <v>0</v>
      </c>
      <c r="U83" s="9"/>
      <c r="V83" s="8">
        <f t="shared" si="60"/>
        <v>0</v>
      </c>
      <c r="W83" s="9"/>
      <c r="X83" s="8">
        <f t="shared" si="61"/>
        <v>0</v>
      </c>
      <c r="Y83" s="8"/>
      <c r="Z83" s="8">
        <f>Y83*$Y$6</f>
        <v>0</v>
      </c>
      <c r="AA83" s="8"/>
      <c r="AB83" s="117">
        <f t="shared" si="54"/>
        <v>0</v>
      </c>
    </row>
    <row r="84" spans="1:28" s="4" customFormat="1" ht="18.75" x14ac:dyDescent="0.3">
      <c r="A84" s="296" t="s">
        <v>235</v>
      </c>
      <c r="B84" s="297"/>
      <c r="C84" s="123"/>
      <c r="D84" s="135"/>
      <c r="E84" s="124">
        <f t="shared" ref="E84:AB84" si="62">SUM(E71:E83)</f>
        <v>45</v>
      </c>
      <c r="F84" s="124">
        <f t="shared" si="62"/>
        <v>1350</v>
      </c>
      <c r="G84" s="124">
        <f t="shared" si="62"/>
        <v>248</v>
      </c>
      <c r="H84" s="124">
        <f t="shared" si="62"/>
        <v>-64</v>
      </c>
      <c r="I84" s="124">
        <f t="shared" si="62"/>
        <v>240</v>
      </c>
      <c r="J84" s="124">
        <f t="shared" si="62"/>
        <v>72</v>
      </c>
      <c r="K84" s="124">
        <f t="shared" si="62"/>
        <v>0</v>
      </c>
      <c r="L84" s="124">
        <f t="shared" si="62"/>
        <v>1102</v>
      </c>
      <c r="M84" s="124">
        <f t="shared" si="62"/>
        <v>0</v>
      </c>
      <c r="N84" s="124">
        <f t="shared" si="62"/>
        <v>0</v>
      </c>
      <c r="O84" s="124">
        <f t="shared" si="62"/>
        <v>0</v>
      </c>
      <c r="P84" s="124">
        <f t="shared" si="62"/>
        <v>0</v>
      </c>
      <c r="Q84" s="124">
        <f t="shared" si="62"/>
        <v>0</v>
      </c>
      <c r="R84" s="124">
        <f t="shared" si="62"/>
        <v>0</v>
      </c>
      <c r="S84" s="124">
        <f t="shared" si="62"/>
        <v>0</v>
      </c>
      <c r="T84" s="124">
        <f t="shared" si="62"/>
        <v>0</v>
      </c>
      <c r="U84" s="124">
        <f t="shared" si="62"/>
        <v>0</v>
      </c>
      <c r="V84" s="124">
        <f t="shared" si="62"/>
        <v>0</v>
      </c>
      <c r="W84" s="124">
        <f t="shared" si="62"/>
        <v>0</v>
      </c>
      <c r="X84" s="124">
        <f t="shared" si="62"/>
        <v>0</v>
      </c>
      <c r="Y84" s="124">
        <f t="shared" si="62"/>
        <v>15</v>
      </c>
      <c r="Z84" s="124">
        <f t="shared" si="62"/>
        <v>94</v>
      </c>
      <c r="AA84" s="124">
        <f t="shared" si="62"/>
        <v>25</v>
      </c>
      <c r="AB84" s="129">
        <f t="shared" si="62"/>
        <v>154</v>
      </c>
    </row>
    <row r="85" spans="1:28" s="6" customFormat="1" ht="23.25" customHeight="1" x14ac:dyDescent="0.3">
      <c r="A85" s="284" t="s">
        <v>233</v>
      </c>
      <c r="B85" s="285"/>
      <c r="E85" s="136"/>
      <c r="F85" s="136"/>
      <c r="G85" s="136"/>
      <c r="H85" s="136"/>
      <c r="I85" s="136"/>
      <c r="J85" s="136"/>
      <c r="K85" s="136"/>
      <c r="L85" s="144"/>
      <c r="M85" s="136"/>
      <c r="N85" s="144"/>
      <c r="O85" s="136"/>
      <c r="P85" s="144"/>
      <c r="Q85" s="136"/>
      <c r="R85" s="144"/>
      <c r="S85" s="136"/>
      <c r="T85" s="144"/>
      <c r="U85" s="136"/>
      <c r="V85" s="144"/>
      <c r="W85" s="136"/>
      <c r="X85" s="144"/>
      <c r="Y85" s="136"/>
      <c r="Z85" s="144"/>
      <c r="AA85" s="136"/>
      <c r="AB85" s="145"/>
    </row>
    <row r="86" spans="1:28" s="6" customFormat="1" ht="26.25" customHeight="1" x14ac:dyDescent="0.3">
      <c r="A86" s="142" t="s">
        <v>230</v>
      </c>
      <c r="B86" s="143" t="s">
        <v>227</v>
      </c>
      <c r="D86" s="23">
        <v>7</v>
      </c>
      <c r="E86" s="8">
        <f>F86/30</f>
        <v>5</v>
      </c>
      <c r="F86" s="8">
        <v>150</v>
      </c>
      <c r="G86" s="144">
        <f>N86+P86+R86+T86+V86+X86+Z86+AB86</f>
        <v>16</v>
      </c>
      <c r="H86" s="144">
        <v>0</v>
      </c>
      <c r="I86" s="144">
        <v>0</v>
      </c>
      <c r="J86" s="9">
        <v>0</v>
      </c>
      <c r="K86" s="8">
        <v>0</v>
      </c>
      <c r="L86" s="144">
        <f t="shared" si="53"/>
        <v>134</v>
      </c>
      <c r="M86" s="136"/>
      <c r="N86" s="144">
        <f>M86*$M$6</f>
        <v>0</v>
      </c>
      <c r="O86" s="136"/>
      <c r="P86" s="144">
        <f t="shared" si="57"/>
        <v>0</v>
      </c>
      <c r="Q86" s="136"/>
      <c r="R86" s="144">
        <f t="shared" si="58"/>
        <v>0</v>
      </c>
      <c r="S86" s="136"/>
      <c r="T86" s="144">
        <f t="shared" si="59"/>
        <v>0</v>
      </c>
      <c r="U86" s="136"/>
      <c r="V86" s="144">
        <f t="shared" si="60"/>
        <v>0</v>
      </c>
      <c r="W86" s="136"/>
      <c r="X86" s="144">
        <f t="shared" si="61"/>
        <v>0</v>
      </c>
      <c r="Y86" s="144">
        <v>4</v>
      </c>
      <c r="Z86" s="144">
        <f>Y86*$Y$6</f>
        <v>16</v>
      </c>
      <c r="AA86" s="136"/>
      <c r="AB86" s="145">
        <f t="shared" si="54"/>
        <v>0</v>
      </c>
    </row>
    <row r="87" spans="1:28" s="6" customFormat="1" ht="18.75" customHeight="1" x14ac:dyDescent="0.3">
      <c r="A87" s="142" t="s">
        <v>231</v>
      </c>
      <c r="B87" s="143" t="s">
        <v>228</v>
      </c>
      <c r="D87" s="23">
        <v>7</v>
      </c>
      <c r="E87" s="8">
        <f>F87/30</f>
        <v>5</v>
      </c>
      <c r="F87" s="8">
        <v>150</v>
      </c>
      <c r="G87" s="144">
        <f>N87+P87+R87+T87+V87+X87+Z87+AB87</f>
        <v>16</v>
      </c>
      <c r="H87" s="144">
        <v>0</v>
      </c>
      <c r="I87" s="144">
        <v>0</v>
      </c>
      <c r="J87" s="9">
        <v>0</v>
      </c>
      <c r="K87" s="8">
        <v>0</v>
      </c>
      <c r="L87" s="144">
        <f t="shared" si="53"/>
        <v>134</v>
      </c>
      <c r="M87" s="136"/>
      <c r="N87" s="144">
        <f>M87*$M$6</f>
        <v>0</v>
      </c>
      <c r="O87" s="136"/>
      <c r="P87" s="144">
        <f t="shared" si="57"/>
        <v>0</v>
      </c>
      <c r="Q87" s="136"/>
      <c r="R87" s="144">
        <f t="shared" si="58"/>
        <v>0</v>
      </c>
      <c r="S87" s="136"/>
      <c r="T87" s="144">
        <f t="shared" si="59"/>
        <v>0</v>
      </c>
      <c r="U87" s="136"/>
      <c r="V87" s="144">
        <f t="shared" si="60"/>
        <v>0</v>
      </c>
      <c r="W87" s="136"/>
      <c r="X87" s="144">
        <f t="shared" si="61"/>
        <v>0</v>
      </c>
      <c r="Y87" s="144">
        <v>4</v>
      </c>
      <c r="Z87" s="144">
        <f>Y87*$Y$6</f>
        <v>16</v>
      </c>
      <c r="AA87" s="136"/>
      <c r="AB87" s="145">
        <f t="shared" si="54"/>
        <v>0</v>
      </c>
    </row>
    <row r="88" spans="1:28" s="6" customFormat="1" ht="20.25" customHeight="1" x14ac:dyDescent="0.3">
      <c r="A88" s="142" t="s">
        <v>232</v>
      </c>
      <c r="B88" s="143" t="s">
        <v>229</v>
      </c>
      <c r="D88" s="23">
        <v>7</v>
      </c>
      <c r="E88" s="8">
        <f>F88/30</f>
        <v>5</v>
      </c>
      <c r="F88" s="8">
        <v>150</v>
      </c>
      <c r="G88" s="144">
        <f>N88+P88+R88+T88+V88+X88+Z88+AB88</f>
        <v>16</v>
      </c>
      <c r="H88" s="144">
        <v>0</v>
      </c>
      <c r="I88" s="144">
        <v>0</v>
      </c>
      <c r="J88" s="9">
        <v>0</v>
      </c>
      <c r="K88" s="8">
        <v>0</v>
      </c>
      <c r="L88" s="144">
        <f t="shared" si="53"/>
        <v>134</v>
      </c>
      <c r="M88" s="136"/>
      <c r="N88" s="144">
        <f>M88*$M$6</f>
        <v>0</v>
      </c>
      <c r="O88" s="136"/>
      <c r="P88" s="144">
        <f t="shared" si="57"/>
        <v>0</v>
      </c>
      <c r="Q88" s="136"/>
      <c r="R88" s="144">
        <f t="shared" si="58"/>
        <v>0</v>
      </c>
      <c r="S88" s="136"/>
      <c r="T88" s="144">
        <f t="shared" si="59"/>
        <v>0</v>
      </c>
      <c r="U88" s="136"/>
      <c r="V88" s="144">
        <f t="shared" si="60"/>
        <v>0</v>
      </c>
      <c r="W88" s="136"/>
      <c r="X88" s="144">
        <f t="shared" si="61"/>
        <v>0</v>
      </c>
      <c r="Y88" s="144">
        <v>4</v>
      </c>
      <c r="Z88" s="144">
        <f>Y88*$Y$6</f>
        <v>16</v>
      </c>
      <c r="AA88" s="136"/>
      <c r="AB88" s="145">
        <f t="shared" si="54"/>
        <v>0</v>
      </c>
    </row>
    <row r="89" spans="1:28" s="6" customFormat="1" ht="39" customHeight="1" x14ac:dyDescent="0.3">
      <c r="A89" s="278" t="s">
        <v>236</v>
      </c>
      <c r="B89" s="279"/>
      <c r="C89" s="25"/>
      <c r="D89" s="25"/>
      <c r="E89" s="124">
        <f t="shared" ref="E89:AB89" si="63">SUM(E86:E88)</f>
        <v>15</v>
      </c>
      <c r="F89" s="124">
        <f t="shared" si="63"/>
        <v>450</v>
      </c>
      <c r="G89" s="124">
        <f t="shared" si="63"/>
        <v>48</v>
      </c>
      <c r="H89" s="124">
        <f t="shared" si="63"/>
        <v>0</v>
      </c>
      <c r="I89" s="124">
        <f t="shared" si="63"/>
        <v>0</v>
      </c>
      <c r="J89" s="124">
        <f t="shared" si="63"/>
        <v>0</v>
      </c>
      <c r="K89" s="124">
        <f t="shared" si="63"/>
        <v>0</v>
      </c>
      <c r="L89" s="124">
        <f t="shared" si="63"/>
        <v>402</v>
      </c>
      <c r="M89" s="124">
        <f t="shared" si="63"/>
        <v>0</v>
      </c>
      <c r="N89" s="124">
        <f t="shared" si="63"/>
        <v>0</v>
      </c>
      <c r="O89" s="124">
        <f t="shared" si="63"/>
        <v>0</v>
      </c>
      <c r="P89" s="124">
        <f t="shared" si="63"/>
        <v>0</v>
      </c>
      <c r="Q89" s="124">
        <f t="shared" si="63"/>
        <v>0</v>
      </c>
      <c r="R89" s="124">
        <f t="shared" si="63"/>
        <v>0</v>
      </c>
      <c r="S89" s="124">
        <f t="shared" si="63"/>
        <v>0</v>
      </c>
      <c r="T89" s="124">
        <f t="shared" si="63"/>
        <v>0</v>
      </c>
      <c r="U89" s="124">
        <f t="shared" si="63"/>
        <v>0</v>
      </c>
      <c r="V89" s="124">
        <f t="shared" si="63"/>
        <v>0</v>
      </c>
      <c r="W89" s="124">
        <f t="shared" si="63"/>
        <v>0</v>
      </c>
      <c r="X89" s="124">
        <f t="shared" si="63"/>
        <v>0</v>
      </c>
      <c r="Y89" s="124">
        <f t="shared" si="63"/>
        <v>12</v>
      </c>
      <c r="Z89" s="124">
        <f t="shared" si="63"/>
        <v>48</v>
      </c>
      <c r="AA89" s="124">
        <f t="shared" si="63"/>
        <v>0</v>
      </c>
      <c r="AB89" s="129">
        <f t="shared" si="63"/>
        <v>0</v>
      </c>
    </row>
    <row r="90" spans="1:28" ht="19.5" thickBot="1" x14ac:dyDescent="0.35">
      <c r="A90" s="282" t="s">
        <v>37</v>
      </c>
      <c r="B90" s="283"/>
      <c r="C90" s="30"/>
      <c r="D90" s="30"/>
      <c r="E90" s="31">
        <f t="shared" ref="E90:AB90" si="64">E84+E89</f>
        <v>60</v>
      </c>
      <c r="F90" s="31">
        <f t="shared" si="64"/>
        <v>1800</v>
      </c>
      <c r="G90" s="31">
        <f t="shared" si="64"/>
        <v>296</v>
      </c>
      <c r="H90" s="31">
        <f t="shared" si="64"/>
        <v>-64</v>
      </c>
      <c r="I90" s="31">
        <f t="shared" si="64"/>
        <v>240</v>
      </c>
      <c r="J90" s="31">
        <f t="shared" si="64"/>
        <v>72</v>
      </c>
      <c r="K90" s="31">
        <f t="shared" si="64"/>
        <v>0</v>
      </c>
      <c r="L90" s="31">
        <f t="shared" si="64"/>
        <v>1504</v>
      </c>
      <c r="M90" s="31">
        <f t="shared" si="64"/>
        <v>0</v>
      </c>
      <c r="N90" s="31">
        <f t="shared" si="64"/>
        <v>0</v>
      </c>
      <c r="O90" s="31">
        <f t="shared" si="64"/>
        <v>0</v>
      </c>
      <c r="P90" s="31">
        <f t="shared" si="64"/>
        <v>0</v>
      </c>
      <c r="Q90" s="31">
        <f t="shared" si="64"/>
        <v>0</v>
      </c>
      <c r="R90" s="31">
        <f t="shared" si="64"/>
        <v>0</v>
      </c>
      <c r="S90" s="31">
        <f t="shared" si="64"/>
        <v>0</v>
      </c>
      <c r="T90" s="31">
        <f t="shared" si="64"/>
        <v>0</v>
      </c>
      <c r="U90" s="31">
        <f t="shared" si="64"/>
        <v>0</v>
      </c>
      <c r="V90" s="31">
        <f t="shared" si="64"/>
        <v>0</v>
      </c>
      <c r="W90" s="31">
        <f t="shared" si="64"/>
        <v>0</v>
      </c>
      <c r="X90" s="31">
        <f t="shared" si="64"/>
        <v>0</v>
      </c>
      <c r="Y90" s="31">
        <f t="shared" si="64"/>
        <v>27</v>
      </c>
      <c r="Z90" s="31">
        <f t="shared" si="64"/>
        <v>142</v>
      </c>
      <c r="AA90" s="31">
        <f t="shared" si="64"/>
        <v>25</v>
      </c>
      <c r="AB90" s="32">
        <f t="shared" si="64"/>
        <v>154</v>
      </c>
    </row>
    <row r="91" spans="1:28" s="15" customFormat="1" ht="39" x14ac:dyDescent="0.35">
      <c r="A91" s="33"/>
      <c r="B91" s="34" t="s">
        <v>28</v>
      </c>
      <c r="C91" s="35"/>
      <c r="D91" s="35"/>
      <c r="E91" s="131">
        <f t="shared" ref="E91:AB91" si="65">E47+E67+E89</f>
        <v>60</v>
      </c>
      <c r="F91" s="131">
        <f t="shared" si="65"/>
        <v>1800</v>
      </c>
      <c r="G91" s="131">
        <f t="shared" si="65"/>
        <v>171</v>
      </c>
      <c r="H91" s="131">
        <f t="shared" si="65"/>
        <v>0</v>
      </c>
      <c r="I91" s="131">
        <f t="shared" si="65"/>
        <v>0</v>
      </c>
      <c r="J91" s="131">
        <f t="shared" si="65"/>
        <v>0</v>
      </c>
      <c r="K91" s="131">
        <f t="shared" si="65"/>
        <v>0</v>
      </c>
      <c r="L91" s="131">
        <f t="shared" si="65"/>
        <v>1629</v>
      </c>
      <c r="M91" s="131">
        <f t="shared" si="65"/>
        <v>0</v>
      </c>
      <c r="N91" s="131">
        <f t="shared" si="65"/>
        <v>0</v>
      </c>
      <c r="O91" s="131">
        <f t="shared" si="65"/>
        <v>0</v>
      </c>
      <c r="P91" s="131">
        <f t="shared" si="65"/>
        <v>0</v>
      </c>
      <c r="Q91" s="131">
        <f t="shared" si="65"/>
        <v>0</v>
      </c>
      <c r="R91" s="131">
        <f t="shared" si="65"/>
        <v>0</v>
      </c>
      <c r="S91" s="131">
        <f t="shared" si="65"/>
        <v>9</v>
      </c>
      <c r="T91" s="131">
        <f t="shared" si="65"/>
        <v>27</v>
      </c>
      <c r="U91" s="131">
        <f t="shared" si="65"/>
        <v>12</v>
      </c>
      <c r="V91" s="131">
        <f t="shared" si="65"/>
        <v>48</v>
      </c>
      <c r="W91" s="131">
        <f t="shared" si="65"/>
        <v>12</v>
      </c>
      <c r="X91" s="131">
        <f t="shared" si="65"/>
        <v>48</v>
      </c>
      <c r="Y91" s="131">
        <f t="shared" si="65"/>
        <v>12</v>
      </c>
      <c r="Z91" s="131">
        <f t="shared" si="65"/>
        <v>48</v>
      </c>
      <c r="AA91" s="131">
        <f t="shared" si="65"/>
        <v>0</v>
      </c>
      <c r="AB91" s="132">
        <f t="shared" si="65"/>
        <v>0</v>
      </c>
    </row>
    <row r="92" spans="1:28" s="17" customFormat="1" ht="58.5" x14ac:dyDescent="0.35">
      <c r="A92" s="21"/>
      <c r="B92" s="20" t="s">
        <v>17</v>
      </c>
      <c r="C92" s="24"/>
      <c r="D92" s="24"/>
      <c r="E92" s="133">
        <f t="shared" ref="E92:AB92" si="66">E26+E48+E68+E90</f>
        <v>240</v>
      </c>
      <c r="F92" s="133">
        <f t="shared" si="66"/>
        <v>7200</v>
      </c>
      <c r="G92" s="133">
        <f t="shared" si="66"/>
        <v>1337</v>
      </c>
      <c r="H92" s="133">
        <f t="shared" si="66"/>
        <v>256</v>
      </c>
      <c r="I92" s="133">
        <f t="shared" si="66"/>
        <v>1256</v>
      </c>
      <c r="J92" s="133">
        <f t="shared" si="66"/>
        <v>282</v>
      </c>
      <c r="K92" s="133">
        <f t="shared" si="66"/>
        <v>80</v>
      </c>
      <c r="L92" s="133">
        <f t="shared" si="66"/>
        <v>5863</v>
      </c>
      <c r="M92" s="133">
        <f t="shared" si="66"/>
        <v>27</v>
      </c>
      <c r="N92" s="133">
        <f t="shared" si="66"/>
        <v>140</v>
      </c>
      <c r="O92" s="133">
        <f t="shared" si="66"/>
        <v>26</v>
      </c>
      <c r="P92" s="133">
        <f t="shared" si="66"/>
        <v>80</v>
      </c>
      <c r="Q92" s="133">
        <f t="shared" si="66"/>
        <v>27</v>
      </c>
      <c r="R92" s="133">
        <f t="shared" si="66"/>
        <v>280</v>
      </c>
      <c r="S92" s="133">
        <f t="shared" si="66"/>
        <v>27</v>
      </c>
      <c r="T92" s="133">
        <f t="shared" si="66"/>
        <v>81</v>
      </c>
      <c r="U92" s="133">
        <f t="shared" si="66"/>
        <v>26</v>
      </c>
      <c r="V92" s="133">
        <f t="shared" si="66"/>
        <v>148</v>
      </c>
      <c r="W92" s="133">
        <f t="shared" si="66"/>
        <v>25</v>
      </c>
      <c r="X92" s="133">
        <f t="shared" si="66"/>
        <v>132</v>
      </c>
      <c r="Y92" s="133">
        <f t="shared" si="66"/>
        <v>27</v>
      </c>
      <c r="Z92" s="133">
        <f t="shared" si="66"/>
        <v>142</v>
      </c>
      <c r="AA92" s="133">
        <f t="shared" si="66"/>
        <v>25</v>
      </c>
      <c r="AB92" s="134">
        <f t="shared" si="66"/>
        <v>154</v>
      </c>
    </row>
    <row r="93" spans="1:28" ht="18.75" x14ac:dyDescent="0.3">
      <c r="A93" s="8"/>
      <c r="B93" s="16"/>
      <c r="C93" s="8"/>
      <c r="D93" s="8"/>
      <c r="E93" s="8"/>
      <c r="F93" s="8"/>
      <c r="G93" s="8"/>
      <c r="H93" s="8"/>
      <c r="I93" s="8"/>
      <c r="J93" s="8"/>
      <c r="K93" s="8"/>
      <c r="L93" s="8"/>
      <c r="M93" s="11"/>
      <c r="N93" s="8"/>
      <c r="O93" s="9"/>
      <c r="P93" s="8"/>
      <c r="Q93" s="9"/>
      <c r="R93" s="8"/>
      <c r="S93" s="9"/>
      <c r="T93" s="8"/>
      <c r="U93" s="9"/>
      <c r="V93" s="8"/>
      <c r="W93" s="9"/>
      <c r="X93" s="8"/>
      <c r="Y93" s="8"/>
      <c r="Z93" s="8"/>
      <c r="AA93" s="8"/>
      <c r="AB93" s="117"/>
    </row>
    <row r="94" spans="1:28" s="5" customFormat="1" ht="37.5" customHeight="1" x14ac:dyDescent="0.3">
      <c r="A94" s="271" t="s">
        <v>14</v>
      </c>
      <c r="B94" s="272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>
        <v>30</v>
      </c>
      <c r="N94" s="18"/>
      <c r="O94" s="18">
        <v>30</v>
      </c>
      <c r="P94" s="18"/>
      <c r="Q94" s="18">
        <v>30</v>
      </c>
      <c r="R94" s="18"/>
      <c r="S94" s="18">
        <v>30</v>
      </c>
      <c r="T94" s="18"/>
      <c r="U94" s="18">
        <v>30</v>
      </c>
      <c r="V94" s="18"/>
      <c r="W94" s="18">
        <v>30</v>
      </c>
      <c r="X94" s="18"/>
      <c r="Y94" s="18">
        <v>30</v>
      </c>
      <c r="Z94" s="18"/>
      <c r="AA94" s="18">
        <v>30</v>
      </c>
      <c r="AB94" s="130"/>
    </row>
    <row r="95" spans="1:28" s="5" customFormat="1" ht="18.75" customHeight="1" x14ac:dyDescent="0.3">
      <c r="A95" s="335" t="s">
        <v>240</v>
      </c>
      <c r="B95" s="336"/>
      <c r="C95" s="18">
        <f>SUM(M95:AB95)</f>
        <v>57</v>
      </c>
      <c r="D95" s="18"/>
      <c r="E95" s="18"/>
      <c r="F95" s="18"/>
      <c r="G95" s="18"/>
      <c r="H95" s="18"/>
      <c r="I95" s="18"/>
      <c r="J95" s="18"/>
      <c r="K95" s="18"/>
      <c r="L95" s="18"/>
      <c r="M95" s="177">
        <v>7</v>
      </c>
      <c r="N95" s="177"/>
      <c r="O95" s="177">
        <v>8</v>
      </c>
      <c r="P95" s="177"/>
      <c r="Q95" s="177">
        <v>8</v>
      </c>
      <c r="R95" s="177"/>
      <c r="S95" s="177">
        <v>8</v>
      </c>
      <c r="T95" s="177"/>
      <c r="U95" s="177">
        <v>7</v>
      </c>
      <c r="V95" s="177"/>
      <c r="W95" s="177">
        <v>6</v>
      </c>
      <c r="X95" s="177"/>
      <c r="Y95" s="177">
        <v>7</v>
      </c>
      <c r="Z95" s="177"/>
      <c r="AA95" s="177">
        <v>6</v>
      </c>
      <c r="AB95" s="130"/>
    </row>
    <row r="96" spans="1:28" s="5" customFormat="1" ht="18.75" x14ac:dyDescent="0.3">
      <c r="A96" s="271" t="s">
        <v>238</v>
      </c>
      <c r="B96" s="272"/>
      <c r="C96" s="18">
        <f>SUM(M96:AB96)</f>
        <v>45</v>
      </c>
      <c r="D96" s="18"/>
      <c r="E96" s="18"/>
      <c r="F96" s="18"/>
      <c r="G96" s="18"/>
      <c r="H96" s="18"/>
      <c r="I96" s="18"/>
      <c r="J96" s="18"/>
      <c r="K96" s="18"/>
      <c r="L96" s="18"/>
      <c r="M96" s="177">
        <v>7</v>
      </c>
      <c r="N96" s="177"/>
      <c r="O96" s="177">
        <v>8</v>
      </c>
      <c r="P96" s="177"/>
      <c r="Q96" s="177">
        <v>8</v>
      </c>
      <c r="R96" s="177"/>
      <c r="S96" s="177">
        <v>5</v>
      </c>
      <c r="T96" s="177"/>
      <c r="U96" s="177">
        <v>4</v>
      </c>
      <c r="V96" s="177"/>
      <c r="W96" s="177">
        <v>3</v>
      </c>
      <c r="X96" s="177"/>
      <c r="Y96" s="177">
        <v>4</v>
      </c>
      <c r="Z96" s="177"/>
      <c r="AA96" s="177">
        <v>6</v>
      </c>
      <c r="AB96" s="130"/>
    </row>
    <row r="97" spans="1:29" s="5" customFormat="1" ht="19.5" customHeight="1" x14ac:dyDescent="0.3">
      <c r="A97" s="271" t="s">
        <v>239</v>
      </c>
      <c r="B97" s="272"/>
      <c r="C97" s="18">
        <f t="shared" ref="C97:C103" si="67">SUM(M97:AB97)</f>
        <v>12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>
        <v>3</v>
      </c>
      <c r="T97" s="18"/>
      <c r="U97" s="18">
        <v>3</v>
      </c>
      <c r="V97" s="18"/>
      <c r="W97" s="18">
        <v>3</v>
      </c>
      <c r="X97" s="18"/>
      <c r="Y97" s="18">
        <v>3</v>
      </c>
      <c r="Z97" s="18"/>
      <c r="AA97" s="18"/>
      <c r="AB97" s="130"/>
    </row>
    <row r="98" spans="1:29" s="5" customFormat="1" ht="18.75" x14ac:dyDescent="0.3">
      <c r="A98" s="271" t="s">
        <v>24</v>
      </c>
      <c r="B98" s="272"/>
      <c r="C98" s="18">
        <f t="shared" si="67"/>
        <v>1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>
        <v>1</v>
      </c>
      <c r="X98" s="18"/>
      <c r="Y98" s="18"/>
      <c r="Z98" s="18"/>
      <c r="AA98" s="18"/>
      <c r="AB98" s="130"/>
    </row>
    <row r="99" spans="1:29" s="5" customFormat="1" ht="18.75" x14ac:dyDescent="0.3">
      <c r="A99" s="271" t="s">
        <v>26</v>
      </c>
      <c r="B99" s="272"/>
      <c r="C99" s="18">
        <f t="shared" si="67"/>
        <v>1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>
        <v>1</v>
      </c>
      <c r="AB99" s="130"/>
    </row>
    <row r="100" spans="1:29" s="5" customFormat="1" ht="18.75" x14ac:dyDescent="0.3">
      <c r="A100" s="271" t="s">
        <v>12</v>
      </c>
      <c r="B100" s="272"/>
      <c r="C100" s="18">
        <f t="shared" si="67"/>
        <v>2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>
        <v>1</v>
      </c>
      <c r="V100" s="18"/>
      <c r="W100" s="18"/>
      <c r="X100" s="18"/>
      <c r="Y100" s="18">
        <v>1</v>
      </c>
      <c r="Z100" s="18"/>
      <c r="AA100" s="18"/>
      <c r="AB100" s="130"/>
    </row>
    <row r="101" spans="1:29" s="5" customFormat="1" ht="18.75" x14ac:dyDescent="0.3">
      <c r="A101" s="271" t="s">
        <v>25</v>
      </c>
      <c r="B101" s="272"/>
      <c r="C101" s="18">
        <f t="shared" si="67"/>
        <v>34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>
        <v>3</v>
      </c>
      <c r="N101" s="18"/>
      <c r="O101" s="18">
        <v>5</v>
      </c>
      <c r="P101" s="18"/>
      <c r="Q101" s="18">
        <v>4</v>
      </c>
      <c r="R101" s="18"/>
      <c r="S101" s="18">
        <v>5</v>
      </c>
      <c r="T101" s="18"/>
      <c r="U101" s="18">
        <v>4</v>
      </c>
      <c r="V101" s="18"/>
      <c r="W101" s="18">
        <v>4</v>
      </c>
      <c r="X101" s="18"/>
      <c r="Y101" s="18">
        <v>5</v>
      </c>
      <c r="Z101" s="18"/>
      <c r="AA101" s="18">
        <v>4</v>
      </c>
      <c r="AB101" s="130"/>
    </row>
    <row r="102" spans="1:29" s="5" customFormat="1" ht="18.75" customHeight="1" x14ac:dyDescent="0.3">
      <c r="A102" s="271" t="s">
        <v>13</v>
      </c>
      <c r="B102" s="272"/>
      <c r="C102" s="18">
        <f t="shared" si="67"/>
        <v>22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>
        <v>4</v>
      </c>
      <c r="N102" s="18"/>
      <c r="O102" s="18">
        <v>3</v>
      </c>
      <c r="P102" s="18"/>
      <c r="Q102" s="18">
        <v>3</v>
      </c>
      <c r="R102" s="18"/>
      <c r="S102" s="18">
        <v>3</v>
      </c>
      <c r="T102" s="18"/>
      <c r="U102" s="18">
        <v>2</v>
      </c>
      <c r="V102" s="18"/>
      <c r="W102" s="18">
        <v>2</v>
      </c>
      <c r="X102" s="18"/>
      <c r="Y102" s="18">
        <v>2</v>
      </c>
      <c r="Z102" s="18"/>
      <c r="AA102" s="18">
        <v>3</v>
      </c>
      <c r="AB102" s="130"/>
    </row>
    <row r="103" spans="1:29" s="22" customFormat="1" ht="19.5" thickBot="1" x14ac:dyDescent="0.35">
      <c r="A103" s="273" t="s">
        <v>18</v>
      </c>
      <c r="B103" s="274"/>
      <c r="C103" s="18">
        <f t="shared" si="67"/>
        <v>1</v>
      </c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>
        <v>1</v>
      </c>
      <c r="AB103" s="139"/>
    </row>
    <row r="104" spans="1:29" ht="18.75" x14ac:dyDescent="0.3">
      <c r="A104" s="270" t="s">
        <v>274</v>
      </c>
      <c r="B104" s="270"/>
      <c r="C104" s="270"/>
      <c r="D104" s="270"/>
      <c r="E104" s="270"/>
      <c r="F104" s="270"/>
      <c r="G104" s="270"/>
      <c r="H104" s="270"/>
      <c r="I104" s="270"/>
      <c r="J104" s="270"/>
      <c r="K104" s="270"/>
      <c r="L104" s="270"/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334"/>
    </row>
    <row r="105" spans="1:29" ht="18.75" x14ac:dyDescent="0.3">
      <c r="A105" s="275" t="s">
        <v>273</v>
      </c>
      <c r="B105" s="275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6"/>
    </row>
    <row r="106" spans="1:29" ht="38.450000000000003" customHeight="1" x14ac:dyDescent="0.3">
      <c r="A106" s="277" t="s">
        <v>266</v>
      </c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79"/>
    </row>
    <row r="107" spans="1:29" x14ac:dyDescent="0.25">
      <c r="A107" s="153"/>
      <c r="B107" s="149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8"/>
      <c r="N107" s="146"/>
      <c r="O107" s="148"/>
      <c r="P107" s="146"/>
      <c r="Q107" s="148"/>
      <c r="R107" s="146"/>
      <c r="S107" s="148"/>
      <c r="T107" s="146"/>
      <c r="U107" s="148"/>
      <c r="V107" s="146"/>
      <c r="W107" s="148"/>
      <c r="X107" s="146"/>
      <c r="Y107" s="146"/>
      <c r="Z107" s="146"/>
      <c r="AA107" s="146"/>
      <c r="AB107" s="146"/>
    </row>
    <row r="108" spans="1:29" ht="18.75" x14ac:dyDescent="0.3">
      <c r="A108" s="146"/>
      <c r="B108" s="147" t="s">
        <v>241</v>
      </c>
      <c r="C108" s="147" t="s">
        <v>242</v>
      </c>
      <c r="D108" s="146"/>
      <c r="E108" s="146"/>
      <c r="F108" s="146"/>
      <c r="G108" s="146"/>
      <c r="H108" s="270" t="s">
        <v>243</v>
      </c>
      <c r="I108" s="270"/>
      <c r="J108" s="270"/>
      <c r="K108" s="270"/>
      <c r="L108" s="146"/>
      <c r="M108" s="270" t="s">
        <v>244</v>
      </c>
      <c r="N108" s="270"/>
      <c r="O108" s="270"/>
      <c r="P108" s="270"/>
      <c r="Q108" s="270"/>
      <c r="R108" s="270"/>
      <c r="S108" s="148"/>
      <c r="T108" s="146"/>
      <c r="U108" s="148"/>
      <c r="V108" s="146"/>
      <c r="W108" s="148"/>
      <c r="X108" s="146"/>
      <c r="Y108" s="146"/>
      <c r="Z108" s="146"/>
      <c r="AA108" s="146"/>
      <c r="AB108" s="146"/>
    </row>
    <row r="109" spans="1:29" x14ac:dyDescent="0.25">
      <c r="A109" s="146"/>
      <c r="B109" s="149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8"/>
      <c r="N109" s="146"/>
      <c r="O109" s="148"/>
      <c r="P109" s="146"/>
      <c r="Q109" s="148"/>
      <c r="R109" s="146"/>
      <c r="S109" s="148"/>
      <c r="T109" s="146"/>
      <c r="U109" s="148"/>
      <c r="V109" s="146"/>
      <c r="W109" s="148"/>
      <c r="X109" s="146"/>
      <c r="Y109" s="146"/>
      <c r="Z109" s="146"/>
      <c r="AA109" s="146"/>
      <c r="AB109" s="146"/>
    </row>
    <row r="110" spans="1:29" ht="18.75" x14ac:dyDescent="0.3">
      <c r="A110" s="146"/>
      <c r="B110" s="147" t="s">
        <v>245</v>
      </c>
      <c r="C110" s="150" t="s">
        <v>248</v>
      </c>
      <c r="D110" s="150"/>
      <c r="E110" s="150"/>
      <c r="F110" s="150"/>
      <c r="G110" s="146"/>
      <c r="H110" s="270" t="s">
        <v>246</v>
      </c>
      <c r="I110" s="270"/>
      <c r="J110" s="270"/>
      <c r="K110" s="270"/>
      <c r="L110" s="146"/>
      <c r="M110" s="150" t="s">
        <v>247</v>
      </c>
      <c r="N110" s="150"/>
      <c r="O110" s="150"/>
      <c r="P110" s="150"/>
      <c r="Q110" s="150"/>
      <c r="R110" s="150"/>
      <c r="S110" s="148"/>
      <c r="T110" s="146"/>
      <c r="U110" s="148"/>
      <c r="V110" s="146"/>
      <c r="W110" s="148"/>
      <c r="X110" s="146"/>
      <c r="Y110" s="146"/>
      <c r="Z110" s="146"/>
      <c r="AA110" s="146"/>
      <c r="AB110" s="146"/>
    </row>
    <row r="111" spans="1:29" x14ac:dyDescent="0.25">
      <c r="A111" s="146"/>
      <c r="B111" s="149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8"/>
      <c r="N111" s="146"/>
      <c r="O111" s="148"/>
      <c r="P111" s="146"/>
      <c r="Q111" s="148"/>
      <c r="R111" s="146"/>
      <c r="S111" s="148"/>
      <c r="T111" s="146"/>
      <c r="U111" s="148"/>
      <c r="V111" s="146"/>
      <c r="W111" s="148"/>
      <c r="X111" s="146"/>
      <c r="Y111" s="146"/>
      <c r="Z111" s="146"/>
      <c r="AA111" s="146"/>
      <c r="AB111" s="146"/>
      <c r="AC111" s="79"/>
    </row>
    <row r="112" spans="1:29" x14ac:dyDescent="0.25">
      <c r="A112" s="146"/>
      <c r="B112" s="149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8"/>
      <c r="N112" s="146"/>
      <c r="O112" s="148"/>
      <c r="P112" s="146"/>
      <c r="Q112" s="148"/>
      <c r="R112" s="146"/>
      <c r="S112" s="148"/>
      <c r="T112" s="146"/>
      <c r="U112" s="148"/>
      <c r="V112" s="146"/>
      <c r="W112" s="148"/>
      <c r="X112" s="146"/>
      <c r="Y112" s="146"/>
      <c r="Z112" s="146"/>
      <c r="AA112" s="146"/>
      <c r="AB112" s="146"/>
      <c r="AC112" s="79"/>
    </row>
    <row r="113" spans="1:29" x14ac:dyDescent="0.25">
      <c r="A113" s="146"/>
      <c r="B113" s="149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8"/>
      <c r="N113" s="146"/>
      <c r="O113" s="148"/>
      <c r="P113" s="146"/>
      <c r="Q113" s="148"/>
      <c r="R113" s="146"/>
      <c r="S113" s="148"/>
      <c r="T113" s="146"/>
      <c r="U113" s="148"/>
      <c r="V113" s="146"/>
      <c r="W113" s="148"/>
      <c r="X113" s="146"/>
      <c r="Y113" s="146"/>
      <c r="Z113" s="146"/>
      <c r="AA113" s="146"/>
      <c r="AB113" s="146"/>
      <c r="AC113" s="79"/>
    </row>
    <row r="114" spans="1:29" x14ac:dyDescent="0.25">
      <c r="A114" s="146"/>
      <c r="B114" s="149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8"/>
      <c r="N114" s="146"/>
      <c r="O114" s="148"/>
      <c r="P114" s="146"/>
      <c r="Q114" s="148"/>
      <c r="R114" s="146"/>
      <c r="S114" s="148"/>
      <c r="T114" s="146"/>
      <c r="U114" s="148"/>
      <c r="V114" s="146"/>
      <c r="W114" s="148"/>
      <c r="X114" s="146"/>
      <c r="Y114" s="146"/>
      <c r="Z114" s="146"/>
      <c r="AA114" s="146"/>
      <c r="AB114" s="146"/>
      <c r="AC114" s="79"/>
    </row>
    <row r="115" spans="1:29" x14ac:dyDescent="0.25">
      <c r="A115" s="146"/>
      <c r="B115" s="149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8"/>
      <c r="N115" s="146"/>
      <c r="O115" s="148"/>
      <c r="P115" s="146"/>
      <c r="Q115" s="148"/>
      <c r="R115" s="146"/>
      <c r="S115" s="148"/>
      <c r="T115" s="146"/>
      <c r="U115" s="148"/>
      <c r="V115" s="146"/>
      <c r="W115" s="148"/>
      <c r="X115" s="146"/>
      <c r="Y115" s="146"/>
      <c r="Z115" s="146"/>
      <c r="AA115" s="146"/>
      <c r="AB115" s="146"/>
      <c r="AC115" s="79"/>
    </row>
    <row r="116" spans="1:29" x14ac:dyDescent="0.25">
      <c r="A116" s="146"/>
      <c r="B116" s="149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8"/>
      <c r="N116" s="146"/>
      <c r="O116" s="148"/>
      <c r="P116" s="146"/>
      <c r="Q116" s="148"/>
      <c r="R116" s="146"/>
      <c r="S116" s="148"/>
      <c r="T116" s="146"/>
      <c r="U116" s="148"/>
      <c r="V116" s="146"/>
      <c r="W116" s="148"/>
      <c r="X116" s="146"/>
      <c r="Y116" s="146"/>
      <c r="Z116" s="146"/>
      <c r="AA116" s="146"/>
      <c r="AB116" s="146"/>
      <c r="AC116" s="79"/>
    </row>
    <row r="117" spans="1:29" x14ac:dyDescent="0.25">
      <c r="A117" s="146"/>
      <c r="B117" s="149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8"/>
      <c r="N117" s="146"/>
      <c r="O117" s="148"/>
      <c r="P117" s="146"/>
      <c r="Q117" s="148"/>
      <c r="R117" s="146"/>
      <c r="S117" s="148"/>
      <c r="T117" s="146"/>
      <c r="U117" s="148"/>
      <c r="V117" s="146"/>
      <c r="W117" s="148"/>
      <c r="X117" s="146"/>
      <c r="Y117" s="146"/>
      <c r="Z117" s="146"/>
      <c r="AA117" s="146"/>
      <c r="AB117" s="146"/>
      <c r="AC117" s="79"/>
    </row>
    <row r="118" spans="1:29" x14ac:dyDescent="0.25">
      <c r="A118" s="146"/>
      <c r="B118" s="149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8"/>
      <c r="N118" s="146"/>
      <c r="O118" s="148"/>
      <c r="P118" s="146"/>
      <c r="Q118" s="148"/>
      <c r="R118" s="146"/>
      <c r="S118" s="148"/>
      <c r="T118" s="146"/>
      <c r="U118" s="148"/>
      <c r="V118" s="146"/>
      <c r="W118" s="148"/>
      <c r="X118" s="146"/>
      <c r="Y118" s="146"/>
      <c r="Z118" s="146"/>
      <c r="AA118" s="146"/>
      <c r="AB118" s="146"/>
      <c r="AC118" s="79"/>
    </row>
    <row r="119" spans="1:29" x14ac:dyDescent="0.25">
      <c r="A119" s="146"/>
      <c r="B119" s="149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8"/>
      <c r="N119" s="146"/>
      <c r="O119" s="148"/>
      <c r="P119" s="146"/>
      <c r="Q119" s="148"/>
      <c r="R119" s="146"/>
      <c r="S119" s="148"/>
      <c r="T119" s="146"/>
      <c r="U119" s="148"/>
      <c r="V119" s="146"/>
      <c r="W119" s="148"/>
      <c r="X119" s="146"/>
      <c r="Y119" s="146"/>
      <c r="Z119" s="146"/>
      <c r="AA119" s="146"/>
      <c r="AB119" s="146"/>
      <c r="AC119" s="79"/>
    </row>
    <row r="120" spans="1:29" x14ac:dyDescent="0.25">
      <c r="A120" s="146"/>
      <c r="B120" s="149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8"/>
      <c r="N120" s="146"/>
      <c r="O120" s="148"/>
      <c r="P120" s="146"/>
      <c r="Q120" s="148"/>
      <c r="R120" s="146"/>
      <c r="S120" s="148"/>
      <c r="T120" s="146"/>
      <c r="U120" s="148"/>
      <c r="V120" s="146"/>
      <c r="W120" s="148"/>
      <c r="X120" s="146"/>
      <c r="Y120" s="146"/>
      <c r="Z120" s="146"/>
      <c r="AA120" s="146"/>
      <c r="AB120" s="146"/>
      <c r="AC120" s="79"/>
    </row>
    <row r="121" spans="1:29" x14ac:dyDescent="0.25">
      <c r="A121" s="146"/>
      <c r="B121" s="149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8"/>
      <c r="N121" s="146"/>
      <c r="O121" s="148"/>
      <c r="P121" s="146"/>
      <c r="Q121" s="148"/>
      <c r="R121" s="146"/>
      <c r="S121" s="148"/>
      <c r="T121" s="146"/>
      <c r="U121" s="148"/>
      <c r="V121" s="146"/>
      <c r="W121" s="148"/>
      <c r="X121" s="146"/>
      <c r="Y121" s="146"/>
      <c r="Z121" s="146"/>
      <c r="AA121" s="146"/>
      <c r="AB121" s="146"/>
      <c r="AC121" s="79"/>
    </row>
    <row r="122" spans="1:29" x14ac:dyDescent="0.25">
      <c r="A122" s="146"/>
      <c r="B122" s="149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8"/>
      <c r="N122" s="146"/>
      <c r="O122" s="148"/>
      <c r="P122" s="146"/>
      <c r="Q122" s="148"/>
      <c r="R122" s="146"/>
      <c r="S122" s="148"/>
      <c r="T122" s="146"/>
      <c r="U122" s="148"/>
      <c r="V122" s="146"/>
      <c r="W122" s="148"/>
      <c r="X122" s="146"/>
      <c r="Y122" s="146"/>
      <c r="Z122" s="146"/>
      <c r="AA122" s="146"/>
      <c r="AB122" s="146"/>
      <c r="AC122" s="79"/>
    </row>
    <row r="123" spans="1:29" x14ac:dyDescent="0.25">
      <c r="A123" s="146"/>
      <c r="B123" s="149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8"/>
      <c r="N123" s="146"/>
      <c r="O123" s="148"/>
      <c r="P123" s="146"/>
      <c r="Q123" s="148"/>
      <c r="R123" s="146"/>
      <c r="S123" s="148"/>
      <c r="T123" s="146"/>
      <c r="U123" s="148"/>
      <c r="V123" s="146"/>
      <c r="W123" s="148"/>
      <c r="X123" s="146"/>
      <c r="Y123" s="146"/>
      <c r="Z123" s="146"/>
      <c r="AA123" s="146"/>
      <c r="AB123" s="146"/>
      <c r="AC123" s="79"/>
    </row>
    <row r="124" spans="1:29" x14ac:dyDescent="0.25">
      <c r="A124" s="146"/>
      <c r="B124" s="149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8"/>
      <c r="N124" s="146"/>
      <c r="O124" s="148"/>
      <c r="P124" s="146"/>
      <c r="Q124" s="148"/>
      <c r="R124" s="146"/>
      <c r="S124" s="148"/>
      <c r="T124" s="146"/>
      <c r="U124" s="148"/>
      <c r="V124" s="146"/>
      <c r="W124" s="148"/>
      <c r="X124" s="146"/>
      <c r="Y124" s="146"/>
      <c r="Z124" s="146"/>
      <c r="AA124" s="146"/>
      <c r="AB124" s="146"/>
      <c r="AC124" s="79"/>
    </row>
    <row r="125" spans="1:29" x14ac:dyDescent="0.25">
      <c r="A125" s="146"/>
      <c r="B125" s="149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8"/>
      <c r="N125" s="146"/>
      <c r="O125" s="148"/>
      <c r="P125" s="146"/>
      <c r="Q125" s="148"/>
      <c r="R125" s="146"/>
      <c r="S125" s="148"/>
      <c r="T125" s="146"/>
      <c r="U125" s="148"/>
      <c r="V125" s="146"/>
      <c r="W125" s="148"/>
      <c r="X125" s="146"/>
      <c r="Y125" s="146"/>
      <c r="Z125" s="146"/>
      <c r="AA125" s="146"/>
      <c r="AB125" s="146"/>
      <c r="AC125" s="79"/>
    </row>
    <row r="126" spans="1:29" x14ac:dyDescent="0.25">
      <c r="A126" s="146"/>
      <c r="B126" s="149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8"/>
      <c r="N126" s="146"/>
      <c r="O126" s="148"/>
      <c r="P126" s="146"/>
      <c r="Q126" s="148"/>
      <c r="R126" s="146"/>
      <c r="S126" s="148"/>
      <c r="T126" s="146"/>
      <c r="U126" s="148"/>
      <c r="V126" s="146"/>
      <c r="W126" s="148"/>
      <c r="X126" s="146"/>
      <c r="Y126" s="146"/>
      <c r="Z126" s="146"/>
      <c r="AA126" s="146"/>
      <c r="AB126" s="146"/>
      <c r="AC126" s="79"/>
    </row>
    <row r="127" spans="1:29" x14ac:dyDescent="0.25">
      <c r="A127" s="146"/>
      <c r="B127" s="149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8"/>
      <c r="N127" s="146"/>
      <c r="O127" s="148"/>
      <c r="P127" s="146"/>
      <c r="Q127" s="148"/>
      <c r="R127" s="146"/>
      <c r="S127" s="148"/>
      <c r="T127" s="146"/>
      <c r="U127" s="148"/>
      <c r="V127" s="146"/>
      <c r="W127" s="148"/>
      <c r="X127" s="146"/>
      <c r="Y127" s="146"/>
      <c r="Z127" s="146"/>
      <c r="AA127" s="146"/>
      <c r="AB127" s="146"/>
      <c r="AC127" s="79"/>
    </row>
    <row r="128" spans="1:29" x14ac:dyDescent="0.25">
      <c r="A128" s="146"/>
      <c r="B128" s="149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8"/>
      <c r="N128" s="146"/>
      <c r="O128" s="148"/>
      <c r="P128" s="146"/>
      <c r="Q128" s="148"/>
      <c r="R128" s="146"/>
      <c r="S128" s="148"/>
      <c r="T128" s="146"/>
      <c r="U128" s="148"/>
      <c r="V128" s="146"/>
      <c r="W128" s="148"/>
      <c r="X128" s="146"/>
      <c r="Y128" s="146"/>
      <c r="Z128" s="146"/>
      <c r="AA128" s="146"/>
      <c r="AB128" s="146"/>
      <c r="AC128" s="79"/>
    </row>
    <row r="129" spans="1:29" x14ac:dyDescent="0.25">
      <c r="A129" s="146"/>
      <c r="B129" s="149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8"/>
      <c r="N129" s="146"/>
      <c r="O129" s="148"/>
      <c r="P129" s="146"/>
      <c r="Q129" s="148"/>
      <c r="R129" s="146"/>
      <c r="S129" s="148"/>
      <c r="T129" s="146"/>
      <c r="U129" s="148"/>
      <c r="V129" s="146"/>
      <c r="W129" s="148"/>
      <c r="X129" s="146"/>
      <c r="Y129" s="146"/>
      <c r="Z129" s="146"/>
      <c r="AA129" s="146"/>
      <c r="AB129" s="146"/>
      <c r="AC129" s="79"/>
    </row>
    <row r="130" spans="1:29" x14ac:dyDescent="0.25">
      <c r="A130" s="146"/>
      <c r="B130" s="149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8"/>
      <c r="N130" s="146"/>
      <c r="O130" s="148"/>
      <c r="P130" s="146"/>
      <c r="Q130" s="148"/>
      <c r="R130" s="146"/>
      <c r="S130" s="148"/>
      <c r="T130" s="146"/>
      <c r="U130" s="148"/>
      <c r="V130" s="146"/>
      <c r="W130" s="148"/>
      <c r="X130" s="146"/>
      <c r="Y130" s="146"/>
      <c r="Z130" s="146"/>
      <c r="AA130" s="146"/>
      <c r="AB130" s="146"/>
      <c r="AC130" s="79"/>
    </row>
    <row r="131" spans="1:29" x14ac:dyDescent="0.25">
      <c r="A131" s="146"/>
      <c r="B131" s="149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8"/>
      <c r="N131" s="146"/>
      <c r="O131" s="148"/>
      <c r="P131" s="146"/>
      <c r="Q131" s="148"/>
      <c r="R131" s="146"/>
      <c r="S131" s="148"/>
      <c r="T131" s="146"/>
      <c r="U131" s="148"/>
      <c r="V131" s="146"/>
      <c r="W131" s="148"/>
      <c r="X131" s="146"/>
      <c r="Y131" s="146"/>
      <c r="Z131" s="146"/>
      <c r="AA131" s="146"/>
      <c r="AB131" s="146"/>
      <c r="AC131" s="79"/>
    </row>
    <row r="132" spans="1:29" x14ac:dyDescent="0.25">
      <c r="A132" s="146"/>
      <c r="B132" s="149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8"/>
      <c r="N132" s="146"/>
      <c r="O132" s="148"/>
      <c r="P132" s="146"/>
      <c r="Q132" s="148"/>
      <c r="R132" s="146"/>
      <c r="S132" s="148"/>
      <c r="T132" s="146"/>
      <c r="U132" s="148"/>
      <c r="V132" s="146"/>
      <c r="W132" s="148"/>
      <c r="X132" s="146"/>
      <c r="Y132" s="146"/>
      <c r="Z132" s="146"/>
      <c r="AA132" s="146"/>
      <c r="AB132" s="146"/>
      <c r="AC132" s="79"/>
    </row>
    <row r="133" spans="1:29" x14ac:dyDescent="0.25">
      <c r="A133" s="146"/>
      <c r="B133" s="149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8"/>
      <c r="N133" s="146"/>
      <c r="O133" s="148"/>
      <c r="P133" s="146"/>
      <c r="Q133" s="148"/>
      <c r="R133" s="146"/>
      <c r="S133" s="148"/>
      <c r="T133" s="146"/>
      <c r="U133" s="148"/>
      <c r="V133" s="146"/>
      <c r="W133" s="148"/>
      <c r="X133" s="146"/>
      <c r="Y133" s="146"/>
      <c r="Z133" s="146"/>
      <c r="AA133" s="146"/>
      <c r="AB133" s="146"/>
      <c r="AC133" s="79"/>
    </row>
    <row r="134" spans="1:29" x14ac:dyDescent="0.25">
      <c r="A134" s="146"/>
      <c r="B134" s="149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8"/>
      <c r="N134" s="146"/>
      <c r="O134" s="148"/>
      <c r="P134" s="146"/>
      <c r="Q134" s="148"/>
      <c r="R134" s="146"/>
      <c r="S134" s="148"/>
      <c r="T134" s="146"/>
      <c r="U134" s="148"/>
      <c r="V134" s="146"/>
      <c r="W134" s="148"/>
      <c r="X134" s="146"/>
      <c r="Y134" s="146"/>
      <c r="Z134" s="146"/>
      <c r="AA134" s="146"/>
      <c r="AB134" s="146"/>
      <c r="AC134" s="79"/>
    </row>
    <row r="135" spans="1:29" x14ac:dyDescent="0.25">
      <c r="A135" s="146"/>
      <c r="B135" s="149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8"/>
      <c r="N135" s="146"/>
      <c r="O135" s="148"/>
      <c r="P135" s="146"/>
      <c r="Q135" s="148"/>
      <c r="R135" s="146"/>
      <c r="S135" s="148"/>
      <c r="T135" s="146"/>
      <c r="U135" s="148"/>
      <c r="V135" s="146"/>
      <c r="W135" s="148"/>
      <c r="X135" s="146"/>
      <c r="Y135" s="146"/>
      <c r="Z135" s="146"/>
      <c r="AA135" s="146"/>
      <c r="AB135" s="146"/>
      <c r="AC135" s="79"/>
    </row>
    <row r="136" spans="1:29" x14ac:dyDescent="0.25">
      <c r="A136" s="146"/>
      <c r="B136" s="149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8"/>
      <c r="N136" s="146"/>
      <c r="O136" s="148"/>
      <c r="P136" s="146"/>
      <c r="Q136" s="148"/>
      <c r="R136" s="146"/>
      <c r="S136" s="148"/>
      <c r="T136" s="146"/>
      <c r="U136" s="148"/>
      <c r="V136" s="146"/>
      <c r="W136" s="148"/>
      <c r="X136" s="146"/>
      <c r="Y136" s="146"/>
      <c r="Z136" s="146"/>
      <c r="AA136" s="146"/>
      <c r="AB136" s="146"/>
      <c r="AC136" s="79"/>
    </row>
    <row r="137" spans="1:29" x14ac:dyDescent="0.25">
      <c r="A137" s="146"/>
      <c r="B137" s="149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8"/>
      <c r="N137" s="146"/>
      <c r="O137" s="148"/>
      <c r="P137" s="146"/>
      <c r="Q137" s="148"/>
      <c r="R137" s="146"/>
      <c r="S137" s="148"/>
      <c r="T137" s="146"/>
      <c r="U137" s="148"/>
      <c r="V137" s="146"/>
      <c r="W137" s="148"/>
      <c r="X137" s="146"/>
      <c r="Y137" s="146"/>
      <c r="Z137" s="146"/>
      <c r="AA137" s="146"/>
      <c r="AB137" s="146"/>
      <c r="AC137" s="79"/>
    </row>
    <row r="138" spans="1:29" x14ac:dyDescent="0.25">
      <c r="A138" s="146"/>
      <c r="B138" s="149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8"/>
      <c r="N138" s="146"/>
      <c r="O138" s="148"/>
      <c r="P138" s="146"/>
      <c r="Q138" s="148"/>
      <c r="R138" s="146"/>
      <c r="S138" s="148"/>
      <c r="T138" s="146"/>
      <c r="U138" s="148"/>
      <c r="V138" s="146"/>
      <c r="W138" s="148"/>
      <c r="X138" s="146"/>
      <c r="Y138" s="146"/>
      <c r="Z138" s="146"/>
      <c r="AA138" s="146"/>
      <c r="AB138" s="146"/>
      <c r="AC138" s="79"/>
    </row>
    <row r="139" spans="1:29" x14ac:dyDescent="0.25">
      <c r="A139" s="146"/>
      <c r="B139" s="149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8"/>
      <c r="N139" s="146"/>
      <c r="O139" s="148"/>
      <c r="P139" s="146"/>
      <c r="Q139" s="148"/>
      <c r="R139" s="146"/>
      <c r="S139" s="148"/>
      <c r="T139" s="146"/>
      <c r="U139" s="148"/>
      <c r="V139" s="146"/>
      <c r="W139" s="148"/>
      <c r="X139" s="146"/>
      <c r="Y139" s="146"/>
      <c r="Z139" s="146"/>
      <c r="AA139" s="146"/>
      <c r="AB139" s="146"/>
      <c r="AC139" s="79"/>
    </row>
    <row r="140" spans="1:29" x14ac:dyDescent="0.25">
      <c r="A140" s="146"/>
      <c r="B140" s="149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8"/>
      <c r="N140" s="146"/>
      <c r="O140" s="148"/>
      <c r="P140" s="146"/>
      <c r="Q140" s="148"/>
      <c r="R140" s="146"/>
      <c r="S140" s="148"/>
      <c r="T140" s="146"/>
      <c r="U140" s="148"/>
      <c r="V140" s="146"/>
      <c r="W140" s="148"/>
      <c r="X140" s="146"/>
      <c r="Y140" s="146"/>
      <c r="Z140" s="146"/>
      <c r="AA140" s="146"/>
      <c r="AB140" s="146"/>
      <c r="AC140" s="79"/>
    </row>
    <row r="141" spans="1:29" x14ac:dyDescent="0.25">
      <c r="A141" s="146"/>
      <c r="B141" s="149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8"/>
      <c r="N141" s="146"/>
      <c r="O141" s="148"/>
      <c r="P141" s="146"/>
      <c r="Q141" s="148"/>
      <c r="R141" s="146"/>
      <c r="S141" s="148"/>
      <c r="T141" s="146"/>
      <c r="U141" s="148"/>
      <c r="V141" s="146"/>
      <c r="W141" s="148"/>
      <c r="X141" s="146"/>
      <c r="Y141" s="146"/>
      <c r="Z141" s="146"/>
      <c r="AA141" s="146"/>
      <c r="AB141" s="146"/>
      <c r="AC141" s="79"/>
    </row>
    <row r="142" spans="1:29" x14ac:dyDescent="0.25">
      <c r="A142" s="146"/>
      <c r="B142" s="149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8"/>
      <c r="N142" s="146"/>
      <c r="O142" s="148"/>
      <c r="P142" s="146"/>
      <c r="Q142" s="148"/>
      <c r="R142" s="146"/>
      <c r="S142" s="148"/>
      <c r="T142" s="146"/>
      <c r="U142" s="148"/>
      <c r="V142" s="146"/>
      <c r="W142" s="148"/>
      <c r="X142" s="146"/>
      <c r="Y142" s="146"/>
      <c r="Z142" s="146"/>
      <c r="AA142" s="146"/>
      <c r="AB142" s="146"/>
      <c r="AC142" s="79"/>
    </row>
    <row r="143" spans="1:29" x14ac:dyDescent="0.25">
      <c r="A143" s="146"/>
      <c r="B143" s="149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8"/>
      <c r="N143" s="146"/>
      <c r="O143" s="148"/>
      <c r="P143" s="146"/>
      <c r="Q143" s="148"/>
      <c r="R143" s="146"/>
      <c r="S143" s="148"/>
      <c r="T143" s="146"/>
      <c r="U143" s="148"/>
      <c r="V143" s="146"/>
      <c r="W143" s="148"/>
      <c r="X143" s="146"/>
      <c r="Y143" s="146"/>
      <c r="Z143" s="146"/>
      <c r="AA143" s="146"/>
      <c r="AB143" s="146"/>
      <c r="AC143" s="79"/>
    </row>
    <row r="144" spans="1:29" x14ac:dyDescent="0.25">
      <c r="A144" s="146"/>
      <c r="B144" s="149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8"/>
      <c r="N144" s="146"/>
      <c r="O144" s="148"/>
      <c r="P144" s="146"/>
      <c r="Q144" s="148"/>
      <c r="R144" s="146"/>
      <c r="S144" s="148"/>
      <c r="T144" s="146"/>
      <c r="U144" s="148"/>
      <c r="V144" s="146"/>
      <c r="W144" s="148"/>
      <c r="X144" s="146"/>
      <c r="Y144" s="146"/>
      <c r="Z144" s="146"/>
      <c r="AA144" s="146"/>
      <c r="AB144" s="146"/>
      <c r="AC144" s="79"/>
    </row>
    <row r="145" spans="1:29" x14ac:dyDescent="0.25">
      <c r="A145" s="146"/>
      <c r="B145" s="149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8"/>
      <c r="N145" s="146"/>
      <c r="O145" s="148"/>
      <c r="P145" s="146"/>
      <c r="Q145" s="148"/>
      <c r="R145" s="146"/>
      <c r="S145" s="148"/>
      <c r="T145" s="146"/>
      <c r="U145" s="148"/>
      <c r="V145" s="146"/>
      <c r="W145" s="148"/>
      <c r="X145" s="146"/>
      <c r="Y145" s="146"/>
      <c r="Z145" s="146"/>
      <c r="AA145" s="146"/>
      <c r="AB145" s="146"/>
      <c r="AC145" s="79"/>
    </row>
    <row r="146" spans="1:29" x14ac:dyDescent="0.25">
      <c r="A146" s="146"/>
      <c r="B146" s="149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8"/>
      <c r="N146" s="146"/>
      <c r="O146" s="148"/>
      <c r="P146" s="146"/>
      <c r="Q146" s="148"/>
      <c r="R146" s="146"/>
      <c r="S146" s="148"/>
      <c r="T146" s="146"/>
      <c r="U146" s="148"/>
      <c r="V146" s="146"/>
      <c r="W146" s="148"/>
      <c r="X146" s="146"/>
      <c r="Y146" s="146"/>
      <c r="Z146" s="146"/>
      <c r="AA146" s="146"/>
      <c r="AB146" s="146"/>
      <c r="AC146" s="79"/>
    </row>
    <row r="147" spans="1:29" x14ac:dyDescent="0.25">
      <c r="A147" s="146"/>
      <c r="B147" s="149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8"/>
      <c r="N147" s="146"/>
      <c r="O147" s="148"/>
      <c r="P147" s="146"/>
      <c r="Q147" s="148"/>
      <c r="R147" s="146"/>
      <c r="S147" s="148"/>
      <c r="T147" s="146"/>
      <c r="U147" s="148"/>
      <c r="V147" s="146"/>
      <c r="W147" s="148"/>
      <c r="X147" s="146"/>
      <c r="Y147" s="146"/>
      <c r="Z147" s="146"/>
      <c r="AA147" s="146"/>
      <c r="AB147" s="146"/>
      <c r="AC147" s="79"/>
    </row>
    <row r="148" spans="1:29" x14ac:dyDescent="0.25">
      <c r="A148" s="146"/>
      <c r="B148" s="149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8"/>
      <c r="N148" s="146"/>
      <c r="O148" s="148"/>
      <c r="P148" s="146"/>
      <c r="Q148" s="148"/>
      <c r="R148" s="146"/>
      <c r="S148" s="148"/>
      <c r="T148" s="146"/>
      <c r="U148" s="148"/>
      <c r="V148" s="146"/>
      <c r="W148" s="148"/>
      <c r="X148" s="146"/>
      <c r="Y148" s="146"/>
      <c r="Z148" s="146"/>
      <c r="AA148" s="146"/>
      <c r="AB148" s="146"/>
      <c r="AC148" s="79"/>
    </row>
    <row r="149" spans="1:29" x14ac:dyDescent="0.25">
      <c r="A149" s="146"/>
      <c r="B149" s="149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8"/>
      <c r="N149" s="146"/>
      <c r="O149" s="148"/>
      <c r="P149" s="146"/>
      <c r="Q149" s="148"/>
      <c r="R149" s="146"/>
      <c r="S149" s="148"/>
      <c r="T149" s="146"/>
      <c r="U149" s="148"/>
      <c r="V149" s="146"/>
      <c r="W149" s="148"/>
      <c r="X149" s="146"/>
      <c r="Y149" s="146"/>
      <c r="Z149" s="146"/>
      <c r="AA149" s="146"/>
      <c r="AB149" s="146"/>
      <c r="AC149" s="79"/>
    </row>
    <row r="150" spans="1:29" x14ac:dyDescent="0.25">
      <c r="A150" s="146"/>
      <c r="B150" s="149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8"/>
      <c r="N150" s="146"/>
      <c r="O150" s="148"/>
      <c r="P150" s="146"/>
      <c r="Q150" s="148"/>
      <c r="R150" s="146"/>
      <c r="S150" s="148"/>
      <c r="T150" s="146"/>
      <c r="U150" s="148"/>
      <c r="V150" s="146"/>
      <c r="W150" s="148"/>
      <c r="X150" s="146"/>
      <c r="Y150" s="146"/>
      <c r="Z150" s="146"/>
      <c r="AA150" s="146"/>
      <c r="AB150" s="146"/>
      <c r="AC150" s="79"/>
    </row>
    <row r="151" spans="1:29" x14ac:dyDescent="0.25">
      <c r="A151" s="146"/>
      <c r="B151" s="149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8"/>
      <c r="N151" s="146"/>
      <c r="O151" s="148"/>
      <c r="P151" s="146"/>
      <c r="Q151" s="148"/>
      <c r="R151" s="146"/>
      <c r="S151" s="148"/>
      <c r="T151" s="146"/>
      <c r="U151" s="148"/>
      <c r="V151" s="146"/>
      <c r="W151" s="148"/>
      <c r="X151" s="146"/>
      <c r="Y151" s="146"/>
      <c r="Z151" s="146"/>
      <c r="AA151" s="146"/>
      <c r="AB151" s="146"/>
      <c r="AC151" s="79"/>
    </row>
  </sheetData>
  <mergeCells count="84">
    <mergeCell ref="A89:B89"/>
    <mergeCell ref="A90:B90"/>
    <mergeCell ref="A84:B84"/>
    <mergeCell ref="A104:AB104"/>
    <mergeCell ref="A94:B94"/>
    <mergeCell ref="A95:B95"/>
    <mergeCell ref="A96:B96"/>
    <mergeCell ref="A97:B97"/>
    <mergeCell ref="A98:B98"/>
    <mergeCell ref="AA7:AB7"/>
    <mergeCell ref="Y6:Z6"/>
    <mergeCell ref="AA6:AB6"/>
    <mergeCell ref="W7:X7"/>
    <mergeCell ref="U7:V7"/>
    <mergeCell ref="Y7:Z7"/>
    <mergeCell ref="A1:AB1"/>
    <mergeCell ref="M2:AB2"/>
    <mergeCell ref="Y3:AB3"/>
    <mergeCell ref="M5:AB5"/>
    <mergeCell ref="Y4:Z4"/>
    <mergeCell ref="F2:K2"/>
    <mergeCell ref="M4:N4"/>
    <mergeCell ref="K5:K6"/>
    <mergeCell ref="AA4:AB4"/>
    <mergeCell ref="L3:L6"/>
    <mergeCell ref="J5:J6"/>
    <mergeCell ref="H3:K4"/>
    <mergeCell ref="Q3:T3"/>
    <mergeCell ref="M6:N6"/>
    <mergeCell ref="A2:A6"/>
    <mergeCell ref="B2:B6"/>
    <mergeCell ref="C2:E2"/>
    <mergeCell ref="G3:G6"/>
    <mergeCell ref="H5:H6"/>
    <mergeCell ref="E3:E6"/>
    <mergeCell ref="C3:C6"/>
    <mergeCell ref="D3:D6"/>
    <mergeCell ref="Q6:R6"/>
    <mergeCell ref="U4:V4"/>
    <mergeCell ref="S6:T6"/>
    <mergeCell ref="F3:F6"/>
    <mergeCell ref="I5:I6"/>
    <mergeCell ref="U3:X3"/>
    <mergeCell ref="U6:V6"/>
    <mergeCell ref="W6:X6"/>
    <mergeCell ref="O7:P7"/>
    <mergeCell ref="W4:X4"/>
    <mergeCell ref="S4:T4"/>
    <mergeCell ref="M3:P3"/>
    <mergeCell ref="O6:P6"/>
    <mergeCell ref="Q4:R4"/>
    <mergeCell ref="Q7:R7"/>
    <mergeCell ref="S7:T7"/>
    <mergeCell ref="O4:P4"/>
    <mergeCell ref="M7:N7"/>
    <mergeCell ref="A8:AB8"/>
    <mergeCell ref="A27:AB27"/>
    <mergeCell ref="A49:AB49"/>
    <mergeCell ref="A69:AB69"/>
    <mergeCell ref="A25:B25"/>
    <mergeCell ref="A42:B42"/>
    <mergeCell ref="A59:B59"/>
    <mergeCell ref="A43:B43"/>
    <mergeCell ref="A60:B60"/>
    <mergeCell ref="A9:B9"/>
    <mergeCell ref="A47:B47"/>
    <mergeCell ref="A26:B26"/>
    <mergeCell ref="A48:B48"/>
    <mergeCell ref="A67:B67"/>
    <mergeCell ref="A68:B68"/>
    <mergeCell ref="A85:B85"/>
    <mergeCell ref="A28:B28"/>
    <mergeCell ref="A50:B50"/>
    <mergeCell ref="A70:B70"/>
    <mergeCell ref="M108:R108"/>
    <mergeCell ref="H108:K108"/>
    <mergeCell ref="H110:K110"/>
    <mergeCell ref="A99:B99"/>
    <mergeCell ref="A100:B100"/>
    <mergeCell ref="A101:B101"/>
    <mergeCell ref="A102:B102"/>
    <mergeCell ref="A103:B103"/>
    <mergeCell ref="A105:AB105"/>
    <mergeCell ref="A106:AB106"/>
  </mergeCells>
  <phoneticPr fontId="3" type="noConversion"/>
  <dataValidations xWindow="476" yWindow="441" count="3">
    <dataValidation operator="equal" allowBlank="1" showInputMessage="1" showErrorMessage="1" prompt="Введіть данні самостійно!!!" sqref="H93:J93 I71:J75 H71:H83 H51:J58 H10:J24 J86:J88 I77:J83 H29:J41">
      <formula1>0</formula1>
      <formula2>0</formula2>
    </dataValidation>
    <dataValidation operator="equal" allowBlank="1" showInputMessage="1" prompt="Введіть кількість годин на тиждень" sqref="W93 Q93 O93 S93 U93 S29:S41 W65:W66 Q65:Q66 O65:O66 S65:S66 U65:U66 O77:O83 U51:U58 S51:S58 Q51:Q58 O51:O58 W51:W58 M51:M58 U71:U75 S71:S75 Q71:Q75 O71:O75 W71:W75 W77:W83 U77:U83 S77:S83 Q77:Q83 Q32 Q36:Q37 Q41 M29:M41 U29:U41 W29:W41 O29:O41 M10:M24 S10:S24 U10:U24 W10:W24 O10:O24 Q10:Q24">
      <formula1>0</formula1>
      <formula2>0</formula2>
    </dataValidation>
    <dataValidation allowBlank="1" showInputMessage="1" showErrorMessage="1" prompt="Введіть дані" sqref="F3:F6 C3:C6 H5:H6"/>
  </dataValidations>
  <pageMargins left="0.19685039370078741" right="0.19685039370078741" top="0.23622047244094491" bottom="0.19685039370078741" header="0.78740157480314965" footer="0.78740157480314965"/>
  <pageSetup paperSize="9" scale="58" firstPageNumber="0" fitToHeight="0" orientation="landscape" r:id="rId1"/>
  <headerFooter alignWithMargins="0"/>
  <rowBreaks count="2" manualBreakCount="2">
    <brk id="44" max="27" man="1"/>
    <brk id="7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Титулка</vt:lpstr>
      <vt:lpstr>Навчальний план</vt:lpstr>
      <vt:lpstr>'Навчальний план'!Заголовки_для_друку</vt:lpstr>
      <vt:lpstr>'Навчальний план'!Область_друку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User</cp:lastModifiedBy>
  <cp:lastPrinted>2025-07-01T11:40:30Z</cp:lastPrinted>
  <dcterms:created xsi:type="dcterms:W3CDTF">2020-05-18T15:13:16Z</dcterms:created>
  <dcterms:modified xsi:type="dcterms:W3CDTF">2025-11-21T08:10:24Z</dcterms:modified>
</cp:coreProperties>
</file>