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Плани 2025-2026\Плани 2025-2026\"/>
    </mc:Choice>
  </mc:AlternateContent>
  <xr:revisionPtr revIDLastSave="0" documentId="8_{F59A8694-1704-47E9-A282-6B64D0A7C4E8}" xr6:coauthVersionLast="47" xr6:coauthVersionMax="47" xr10:uidLastSave="{00000000-0000-0000-0000-000000000000}"/>
  <bookViews>
    <workbookView xWindow="-120" yWindow="-120" windowWidth="20730" windowHeight="11160" activeTab="1"/>
  </bookViews>
  <sheets>
    <sheet name="Титулка" sheetId="5" r:id="rId1"/>
    <sheet name="Навчальний план" sheetId="4" r:id="rId2"/>
  </sheets>
  <definedNames>
    <definedName name="_xlnm.Print_Titles" localSheetId="1">'Навчальний план'!$2:$8</definedName>
    <definedName name="_xlnm.Print_Area" localSheetId="1">'Навчальний план'!$A$1:$AB$108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4" l="1"/>
  <c r="E51" i="4"/>
  <c r="E77" i="4"/>
  <c r="R34" i="4"/>
  <c r="AB57" i="4"/>
  <c r="Z57" i="4"/>
  <c r="X57" i="4"/>
  <c r="T57" i="4"/>
  <c r="R57" i="4"/>
  <c r="P57" i="4"/>
  <c r="N57" i="4"/>
  <c r="E57" i="4"/>
  <c r="E58" i="4"/>
  <c r="N36" i="5"/>
  <c r="I36" i="5"/>
  <c r="G36" i="5"/>
  <c r="E36" i="5"/>
  <c r="C36" i="5"/>
  <c r="P35" i="5"/>
  <c r="P34" i="5"/>
  <c r="P33" i="5"/>
  <c r="P32" i="5"/>
  <c r="P31" i="5"/>
  <c r="P36" i="5"/>
  <c r="P30" i="5"/>
  <c r="P29" i="5"/>
  <c r="P28" i="5"/>
  <c r="E45" i="4"/>
  <c r="N45" i="4"/>
  <c r="G45" i="4"/>
  <c r="L45" i="4"/>
  <c r="P45" i="4"/>
  <c r="R45" i="4"/>
  <c r="T45" i="4"/>
  <c r="V45" i="4"/>
  <c r="V46" i="4"/>
  <c r="V85" i="4"/>
  <c r="X45" i="4"/>
  <c r="Z45" i="4"/>
  <c r="AB45" i="4"/>
  <c r="F83" i="4"/>
  <c r="H83" i="4"/>
  <c r="I83" i="4"/>
  <c r="J83" i="4"/>
  <c r="K83" i="4"/>
  <c r="K85" i="4"/>
  <c r="M83" i="4"/>
  <c r="M85" i="4"/>
  <c r="O83" i="4"/>
  <c r="O85" i="4"/>
  <c r="Q83" i="4"/>
  <c r="S83" i="4"/>
  <c r="U83" i="4"/>
  <c r="W83" i="4"/>
  <c r="Y83" i="4"/>
  <c r="AA83" i="4"/>
  <c r="F64" i="4"/>
  <c r="F85" i="4"/>
  <c r="H64" i="4"/>
  <c r="I64" i="4"/>
  <c r="I85" i="4"/>
  <c r="J64" i="4"/>
  <c r="J85" i="4"/>
  <c r="K64" i="4"/>
  <c r="M64" i="4"/>
  <c r="O64" i="4"/>
  <c r="Q64" i="4"/>
  <c r="S64" i="4"/>
  <c r="U64" i="4"/>
  <c r="W64" i="4"/>
  <c r="Y64" i="4"/>
  <c r="Y65" i="4"/>
  <c r="AA64" i="4"/>
  <c r="AA65" i="4"/>
  <c r="F46" i="4"/>
  <c r="H46" i="4"/>
  <c r="I46" i="4"/>
  <c r="J46" i="4"/>
  <c r="K46" i="4"/>
  <c r="M46" i="4"/>
  <c r="O46" i="4"/>
  <c r="Q46" i="4"/>
  <c r="S46" i="4"/>
  <c r="S85" i="4"/>
  <c r="U46" i="4"/>
  <c r="U85" i="4"/>
  <c r="W46" i="4"/>
  <c r="W47" i="4"/>
  <c r="Y46" i="4"/>
  <c r="AA46" i="4"/>
  <c r="N71" i="4"/>
  <c r="P71" i="4"/>
  <c r="R71" i="4"/>
  <c r="T71" i="4"/>
  <c r="V71" i="4"/>
  <c r="X71" i="4"/>
  <c r="AB71" i="4"/>
  <c r="N72" i="4"/>
  <c r="P72" i="4"/>
  <c r="R72" i="4"/>
  <c r="T72" i="4"/>
  <c r="V72" i="4"/>
  <c r="X72" i="4"/>
  <c r="Z72" i="4"/>
  <c r="N73" i="4"/>
  <c r="P73" i="4"/>
  <c r="R73" i="4"/>
  <c r="T73" i="4"/>
  <c r="V73" i="4"/>
  <c r="V79" i="4"/>
  <c r="V84" i="4"/>
  <c r="X73" i="4"/>
  <c r="G73" i="4"/>
  <c r="Z73" i="4"/>
  <c r="N74" i="4"/>
  <c r="P74" i="4"/>
  <c r="R74" i="4"/>
  <c r="G74" i="4"/>
  <c r="T74" i="4"/>
  <c r="V74" i="4"/>
  <c r="X74" i="4"/>
  <c r="Z74" i="4"/>
  <c r="AB74" i="4"/>
  <c r="N75" i="4"/>
  <c r="P75" i="4"/>
  <c r="R75" i="4"/>
  <c r="T75" i="4"/>
  <c r="V75" i="4"/>
  <c r="X75" i="4"/>
  <c r="AB75" i="4"/>
  <c r="N76" i="4"/>
  <c r="P76" i="4"/>
  <c r="R76" i="4"/>
  <c r="T76" i="4"/>
  <c r="V76" i="4"/>
  <c r="X76" i="4"/>
  <c r="Z76" i="4"/>
  <c r="G76" i="4"/>
  <c r="L76" i="4"/>
  <c r="AB76" i="4"/>
  <c r="N77" i="4"/>
  <c r="P77" i="4"/>
  <c r="R77" i="4"/>
  <c r="T77" i="4"/>
  <c r="V77" i="4"/>
  <c r="X77" i="4"/>
  <c r="Z77" i="4"/>
  <c r="AB77" i="4"/>
  <c r="E72" i="4"/>
  <c r="E73" i="4"/>
  <c r="E74" i="4"/>
  <c r="E79" i="4"/>
  <c r="E84" i="4"/>
  <c r="E75" i="4"/>
  <c r="E76" i="4"/>
  <c r="S42" i="4"/>
  <c r="S47" i="4"/>
  <c r="Q42" i="4"/>
  <c r="R32" i="4"/>
  <c r="G32" i="4"/>
  <c r="R36" i="4"/>
  <c r="R37" i="4"/>
  <c r="R38" i="4"/>
  <c r="R39" i="4"/>
  <c r="G39" i="4"/>
  <c r="R40" i="4"/>
  <c r="R41" i="4"/>
  <c r="P31" i="4"/>
  <c r="N31" i="4"/>
  <c r="N16" i="4"/>
  <c r="E41" i="4"/>
  <c r="E70" i="4"/>
  <c r="E69" i="4"/>
  <c r="E68" i="4"/>
  <c r="E82" i="4"/>
  <c r="N82" i="4"/>
  <c r="P82" i="4"/>
  <c r="P83" i="4"/>
  <c r="R82" i="4"/>
  <c r="T82" i="4"/>
  <c r="V82" i="4"/>
  <c r="X82" i="4"/>
  <c r="Z82" i="4"/>
  <c r="AB82" i="4"/>
  <c r="Z81" i="4"/>
  <c r="N70" i="4"/>
  <c r="G70" i="4"/>
  <c r="P70" i="4"/>
  <c r="P79" i="4"/>
  <c r="R70" i="4"/>
  <c r="T70" i="4"/>
  <c r="V70" i="4"/>
  <c r="X70" i="4"/>
  <c r="Z70" i="4"/>
  <c r="Z68" i="4"/>
  <c r="Z69" i="4"/>
  <c r="E63" i="4"/>
  <c r="N63" i="4"/>
  <c r="P63" i="4"/>
  <c r="R63" i="4"/>
  <c r="T63" i="4"/>
  <c r="V63" i="4"/>
  <c r="X63" i="4"/>
  <c r="Z63" i="4"/>
  <c r="AB63" i="4"/>
  <c r="V62" i="4"/>
  <c r="E50" i="4"/>
  <c r="N50" i="4"/>
  <c r="P50" i="4"/>
  <c r="R50" i="4"/>
  <c r="T50" i="4"/>
  <c r="X50" i="4"/>
  <c r="Z50" i="4"/>
  <c r="AB50" i="4"/>
  <c r="N51" i="4"/>
  <c r="P51" i="4"/>
  <c r="R51" i="4"/>
  <c r="T51" i="4"/>
  <c r="X51" i="4"/>
  <c r="Z51" i="4"/>
  <c r="AB51" i="4"/>
  <c r="E52" i="4"/>
  <c r="E59" i="4"/>
  <c r="E65" i="4"/>
  <c r="N52" i="4"/>
  <c r="N59" i="4"/>
  <c r="N65" i="4"/>
  <c r="P52" i="4"/>
  <c r="R52" i="4"/>
  <c r="T52" i="4"/>
  <c r="V52" i="4"/>
  <c r="X52" i="4"/>
  <c r="Z52" i="4"/>
  <c r="AB52" i="4"/>
  <c r="E53" i="4"/>
  <c r="N53" i="4"/>
  <c r="P53" i="4"/>
  <c r="R53" i="4"/>
  <c r="G53" i="4"/>
  <c r="T53" i="4"/>
  <c r="V53" i="4"/>
  <c r="X53" i="4"/>
  <c r="Z53" i="4"/>
  <c r="AB53" i="4"/>
  <c r="E54" i="4"/>
  <c r="N54" i="4"/>
  <c r="P54" i="4"/>
  <c r="R54" i="4"/>
  <c r="T54" i="4"/>
  <c r="V54" i="4"/>
  <c r="X54" i="4"/>
  <c r="G54" i="4"/>
  <c r="Z54" i="4"/>
  <c r="Z59" i="4"/>
  <c r="Z65" i="4"/>
  <c r="AB54" i="4"/>
  <c r="E55" i="4"/>
  <c r="N55" i="4"/>
  <c r="P55" i="4"/>
  <c r="R55" i="4"/>
  <c r="G55" i="4"/>
  <c r="T55" i="4"/>
  <c r="V55" i="4"/>
  <c r="X55" i="4"/>
  <c r="Z55" i="4"/>
  <c r="AB55" i="4"/>
  <c r="E56" i="4"/>
  <c r="N56" i="4"/>
  <c r="G56" i="4"/>
  <c r="P56" i="4"/>
  <c r="R56" i="4"/>
  <c r="T56" i="4"/>
  <c r="X56" i="4"/>
  <c r="Z56" i="4"/>
  <c r="AB56" i="4"/>
  <c r="N58" i="4"/>
  <c r="P58" i="4"/>
  <c r="R58" i="4"/>
  <c r="T58" i="4"/>
  <c r="V58" i="4"/>
  <c r="G58" i="4"/>
  <c r="X58" i="4"/>
  <c r="Z58" i="4"/>
  <c r="AB58" i="4"/>
  <c r="E32" i="4"/>
  <c r="N32" i="4"/>
  <c r="P32" i="4"/>
  <c r="T32" i="4"/>
  <c r="V32" i="4"/>
  <c r="X32" i="4"/>
  <c r="Z32" i="4"/>
  <c r="AB32" i="4"/>
  <c r="E33" i="4"/>
  <c r="E42" i="4"/>
  <c r="N33" i="4"/>
  <c r="N42" i="4"/>
  <c r="N47" i="4"/>
  <c r="P33" i="4"/>
  <c r="T33" i="4"/>
  <c r="V33" i="4"/>
  <c r="X33" i="4"/>
  <c r="Z33" i="4"/>
  <c r="AB33" i="4"/>
  <c r="E34" i="4"/>
  <c r="N34" i="4"/>
  <c r="P34" i="4"/>
  <c r="T34" i="4"/>
  <c r="V34" i="4"/>
  <c r="X34" i="4"/>
  <c r="X42" i="4"/>
  <c r="X47" i="4"/>
  <c r="Z34" i="4"/>
  <c r="AB34" i="4"/>
  <c r="E35" i="4"/>
  <c r="N35" i="4"/>
  <c r="P35" i="4"/>
  <c r="T35" i="4"/>
  <c r="V35" i="4"/>
  <c r="X35" i="4"/>
  <c r="Z35" i="4"/>
  <c r="AB35" i="4"/>
  <c r="E36" i="4"/>
  <c r="N36" i="4"/>
  <c r="G36" i="4"/>
  <c r="P36" i="4"/>
  <c r="T36" i="4"/>
  <c r="V36" i="4"/>
  <c r="X36" i="4"/>
  <c r="Z36" i="4"/>
  <c r="AB36" i="4"/>
  <c r="E37" i="4"/>
  <c r="N37" i="4"/>
  <c r="P37" i="4"/>
  <c r="T37" i="4"/>
  <c r="V37" i="4"/>
  <c r="G37" i="4"/>
  <c r="X37" i="4"/>
  <c r="Z37" i="4"/>
  <c r="AB37" i="4"/>
  <c r="T38" i="4"/>
  <c r="T39" i="4"/>
  <c r="T40" i="4"/>
  <c r="T41" i="4"/>
  <c r="F26" i="4"/>
  <c r="F27" i="4"/>
  <c r="F86" i="4"/>
  <c r="I26" i="4"/>
  <c r="I27" i="4"/>
  <c r="J26" i="4"/>
  <c r="J27" i="4"/>
  <c r="K26" i="4"/>
  <c r="K27" i="4"/>
  <c r="M26" i="4"/>
  <c r="M27" i="4"/>
  <c r="M86" i="4"/>
  <c r="O26" i="4"/>
  <c r="O27" i="4"/>
  <c r="Q26" i="4"/>
  <c r="Q27" i="4"/>
  <c r="Q86" i="4"/>
  <c r="S26" i="4"/>
  <c r="S27" i="4"/>
  <c r="S86" i="4"/>
  <c r="U26" i="4"/>
  <c r="U27" i="4"/>
  <c r="W26" i="4"/>
  <c r="W27" i="4"/>
  <c r="W86" i="4"/>
  <c r="Y26" i="4"/>
  <c r="Y27" i="4"/>
  <c r="Y86" i="4"/>
  <c r="AA26" i="4"/>
  <c r="AA27" i="4"/>
  <c r="AA86" i="4"/>
  <c r="N19" i="4"/>
  <c r="P19" i="4"/>
  <c r="R19" i="4"/>
  <c r="T19" i="4"/>
  <c r="G19" i="4"/>
  <c r="V19" i="4"/>
  <c r="X19" i="4"/>
  <c r="Z19" i="4"/>
  <c r="AB19" i="4"/>
  <c r="P20" i="4"/>
  <c r="R20" i="4"/>
  <c r="T20" i="4"/>
  <c r="V20" i="4"/>
  <c r="X20" i="4"/>
  <c r="Z20" i="4"/>
  <c r="AB20" i="4"/>
  <c r="N21" i="4"/>
  <c r="G21" i="4"/>
  <c r="P21" i="4"/>
  <c r="R21" i="4"/>
  <c r="T21" i="4"/>
  <c r="V21" i="4"/>
  <c r="X21" i="4"/>
  <c r="Z21" i="4"/>
  <c r="AB21" i="4"/>
  <c r="N22" i="4"/>
  <c r="P22" i="4"/>
  <c r="R22" i="4"/>
  <c r="T22" i="4"/>
  <c r="V22" i="4"/>
  <c r="X22" i="4"/>
  <c r="G22" i="4"/>
  <c r="Z22" i="4"/>
  <c r="AB22" i="4"/>
  <c r="N23" i="4"/>
  <c r="P23" i="4"/>
  <c r="R23" i="4"/>
  <c r="T23" i="4"/>
  <c r="V23" i="4"/>
  <c r="X23" i="4"/>
  <c r="Z23" i="4"/>
  <c r="AB23" i="4"/>
  <c r="N24" i="4"/>
  <c r="G24" i="4"/>
  <c r="P24" i="4"/>
  <c r="R24" i="4"/>
  <c r="T24" i="4"/>
  <c r="V24" i="4"/>
  <c r="X24" i="4"/>
  <c r="Z24" i="4"/>
  <c r="AB24" i="4"/>
  <c r="N25" i="4"/>
  <c r="P25" i="4"/>
  <c r="R25" i="4"/>
  <c r="T25" i="4"/>
  <c r="V25" i="4"/>
  <c r="X25" i="4"/>
  <c r="G25" i="4"/>
  <c r="Z25" i="4"/>
  <c r="AB25" i="4"/>
  <c r="E19" i="4"/>
  <c r="E20" i="4"/>
  <c r="E21" i="4"/>
  <c r="E22" i="4"/>
  <c r="E23" i="4"/>
  <c r="E24" i="4"/>
  <c r="E25" i="4"/>
  <c r="E15" i="4"/>
  <c r="N12" i="4"/>
  <c r="N26" i="4"/>
  <c r="N27" i="4"/>
  <c r="P12" i="4"/>
  <c r="P26" i="4"/>
  <c r="P27" i="4"/>
  <c r="R12" i="4"/>
  <c r="T12" i="4"/>
  <c r="V12" i="4"/>
  <c r="X12" i="4"/>
  <c r="Z12" i="4"/>
  <c r="AB12" i="4"/>
  <c r="N13" i="4"/>
  <c r="P13" i="4"/>
  <c r="R13" i="4"/>
  <c r="T13" i="4"/>
  <c r="V13" i="4"/>
  <c r="G13" i="4"/>
  <c r="X13" i="4"/>
  <c r="X26" i="4"/>
  <c r="X27" i="4"/>
  <c r="Z13" i="4"/>
  <c r="AB13" i="4"/>
  <c r="N14" i="4"/>
  <c r="P14" i="4"/>
  <c r="R14" i="4"/>
  <c r="T14" i="4"/>
  <c r="V14" i="4"/>
  <c r="X14" i="4"/>
  <c r="Z14" i="4"/>
  <c r="Z26" i="4"/>
  <c r="Z27" i="4"/>
  <c r="AB14" i="4"/>
  <c r="N15" i="4"/>
  <c r="P15" i="4"/>
  <c r="R15" i="4"/>
  <c r="T15" i="4"/>
  <c r="V15" i="4"/>
  <c r="X15" i="4"/>
  <c r="Z15" i="4"/>
  <c r="AB15" i="4"/>
  <c r="P16" i="4"/>
  <c r="R16" i="4"/>
  <c r="T16" i="4"/>
  <c r="G16" i="4"/>
  <c r="V16" i="4"/>
  <c r="V26" i="4"/>
  <c r="V27" i="4"/>
  <c r="X16" i="4"/>
  <c r="Z16" i="4"/>
  <c r="AB16" i="4"/>
  <c r="P17" i="4"/>
  <c r="R17" i="4"/>
  <c r="T17" i="4"/>
  <c r="V17" i="4"/>
  <c r="X17" i="4"/>
  <c r="Z17" i="4"/>
  <c r="AB17" i="4"/>
  <c r="N18" i="4"/>
  <c r="G18" i="4"/>
  <c r="P18" i="4"/>
  <c r="R18" i="4"/>
  <c r="T18" i="4"/>
  <c r="V18" i="4"/>
  <c r="X18" i="4"/>
  <c r="Z18" i="4"/>
  <c r="AB18" i="4"/>
  <c r="F79" i="4"/>
  <c r="I79" i="4"/>
  <c r="I84" i="4"/>
  <c r="J79" i="4"/>
  <c r="K79" i="4"/>
  <c r="K84" i="4"/>
  <c r="M79" i="4"/>
  <c r="M84" i="4"/>
  <c r="O79" i="4"/>
  <c r="O84" i="4"/>
  <c r="Q79" i="4"/>
  <c r="S79" i="4"/>
  <c r="U79" i="4"/>
  <c r="U84" i="4"/>
  <c r="W79" i="4"/>
  <c r="W84" i="4"/>
  <c r="Y79" i="4"/>
  <c r="AA79" i="4"/>
  <c r="F59" i="4"/>
  <c r="F65" i="4"/>
  <c r="I59" i="4"/>
  <c r="I65" i="4"/>
  <c r="J59" i="4"/>
  <c r="J65" i="4"/>
  <c r="K59" i="4"/>
  <c r="K65" i="4"/>
  <c r="M59" i="4"/>
  <c r="M65" i="4"/>
  <c r="O59" i="4"/>
  <c r="O65" i="4"/>
  <c r="Q59" i="4"/>
  <c r="Q65" i="4"/>
  <c r="S59" i="4"/>
  <c r="S65" i="4"/>
  <c r="U59" i="4"/>
  <c r="U65" i="4"/>
  <c r="W59" i="4"/>
  <c r="W65" i="4"/>
  <c r="Y59" i="4"/>
  <c r="AA59" i="4"/>
  <c r="F42" i="4"/>
  <c r="F47" i="4"/>
  <c r="I42" i="4"/>
  <c r="I47" i="4"/>
  <c r="J42" i="4"/>
  <c r="J47" i="4"/>
  <c r="K42" i="4"/>
  <c r="K47" i="4"/>
  <c r="M42" i="4"/>
  <c r="O42" i="4"/>
  <c r="U42" i="4"/>
  <c r="W42" i="4"/>
  <c r="Y42" i="4"/>
  <c r="Y47" i="4"/>
  <c r="AA42" i="4"/>
  <c r="AB44" i="4"/>
  <c r="AB46" i="4"/>
  <c r="Z44" i="4"/>
  <c r="Z46" i="4"/>
  <c r="Z85" i="4"/>
  <c r="X44" i="4"/>
  <c r="X46" i="4"/>
  <c r="V44" i="4"/>
  <c r="T44" i="4"/>
  <c r="R44" i="4"/>
  <c r="R46" i="4"/>
  <c r="P44" i="4"/>
  <c r="P46" i="4"/>
  <c r="N44" i="4"/>
  <c r="E44" i="4"/>
  <c r="E46" i="4"/>
  <c r="E85" i="4"/>
  <c r="E18" i="4"/>
  <c r="E26" i="4"/>
  <c r="E27" i="4"/>
  <c r="E17" i="4"/>
  <c r="E16" i="4"/>
  <c r="AB31" i="4"/>
  <c r="Z31" i="4"/>
  <c r="X31" i="4"/>
  <c r="V31" i="4"/>
  <c r="T31" i="4"/>
  <c r="T42" i="4"/>
  <c r="T47" i="4"/>
  <c r="E31" i="4"/>
  <c r="N41" i="4"/>
  <c r="G41" i="4"/>
  <c r="E40" i="4"/>
  <c r="E12" i="4"/>
  <c r="E13" i="4"/>
  <c r="E14" i="4"/>
  <c r="E38" i="4"/>
  <c r="E39" i="4"/>
  <c r="AB61" i="4"/>
  <c r="AB62" i="4"/>
  <c r="AB81" i="4"/>
  <c r="AB83" i="4"/>
  <c r="Z61" i="4"/>
  <c r="Z62" i="4"/>
  <c r="X61" i="4"/>
  <c r="X64" i="4"/>
  <c r="X85" i="4"/>
  <c r="X62" i="4"/>
  <c r="G62" i="4"/>
  <c r="L62" i="4"/>
  <c r="X81" i="4"/>
  <c r="X83" i="4"/>
  <c r="V61" i="4"/>
  <c r="V81" i="4"/>
  <c r="T61" i="4"/>
  <c r="T62" i="4"/>
  <c r="T81" i="4"/>
  <c r="R61" i="4"/>
  <c r="R62" i="4"/>
  <c r="R81" i="4"/>
  <c r="G81" i="4"/>
  <c r="P61" i="4"/>
  <c r="P64" i="4"/>
  <c r="P62" i="4"/>
  <c r="P81" i="4"/>
  <c r="N81" i="4"/>
  <c r="N83" i="4"/>
  <c r="N62" i="4"/>
  <c r="N61" i="4"/>
  <c r="AB68" i="4"/>
  <c r="AB79" i="4"/>
  <c r="X68" i="4"/>
  <c r="X69" i="4"/>
  <c r="V68" i="4"/>
  <c r="V69" i="4"/>
  <c r="T68" i="4"/>
  <c r="T69" i="4"/>
  <c r="R68" i="4"/>
  <c r="R69" i="4"/>
  <c r="P68" i="4"/>
  <c r="P69" i="4"/>
  <c r="N68" i="4"/>
  <c r="G68" i="4"/>
  <c r="N69" i="4"/>
  <c r="G69" i="4"/>
  <c r="E61" i="4"/>
  <c r="E62" i="4"/>
  <c r="E81" i="4"/>
  <c r="R11" i="4"/>
  <c r="G11" i="4"/>
  <c r="E11" i="4"/>
  <c r="P11" i="4"/>
  <c r="T11" i="4"/>
  <c r="V11" i="4"/>
  <c r="X11" i="4"/>
  <c r="Z11" i="4"/>
  <c r="AB11" i="4"/>
  <c r="AB26" i="4"/>
  <c r="AB27" i="4"/>
  <c r="N38" i="4"/>
  <c r="G38" i="4"/>
  <c r="P38" i="4"/>
  <c r="V38" i="4"/>
  <c r="X38" i="4"/>
  <c r="Z38" i="4"/>
  <c r="AB38" i="4"/>
  <c r="N39" i="4"/>
  <c r="P39" i="4"/>
  <c r="V39" i="4"/>
  <c r="X39" i="4"/>
  <c r="Z39" i="4"/>
  <c r="AB39" i="4"/>
  <c r="AB42" i="4"/>
  <c r="AB47" i="4"/>
  <c r="N40" i="4"/>
  <c r="P40" i="4"/>
  <c r="V40" i="4"/>
  <c r="X40" i="4"/>
  <c r="Z40" i="4"/>
  <c r="AB40" i="4"/>
  <c r="P41" i="4"/>
  <c r="V41" i="4"/>
  <c r="X41" i="4"/>
  <c r="Z41" i="4"/>
  <c r="AB41" i="4"/>
  <c r="V83" i="4"/>
  <c r="U47" i="4"/>
  <c r="J84" i="4"/>
  <c r="AA47" i="4"/>
  <c r="T46" i="4"/>
  <c r="H85" i="4"/>
  <c r="Y84" i="4"/>
  <c r="Q47" i="4"/>
  <c r="Q84" i="4"/>
  <c r="L71" i="4"/>
  <c r="Z64" i="4"/>
  <c r="F84" i="4"/>
  <c r="G17" i="4"/>
  <c r="N64" i="4"/>
  <c r="AA84" i="4"/>
  <c r="V42" i="4"/>
  <c r="V47" i="4"/>
  <c r="E83" i="4"/>
  <c r="T64" i="4"/>
  <c r="G35" i="4"/>
  <c r="L35" i="4"/>
  <c r="AB59" i="4"/>
  <c r="AB65" i="4"/>
  <c r="E64" i="4"/>
  <c r="G77" i="4"/>
  <c r="L77" i="4"/>
  <c r="Z42" i="4"/>
  <c r="Z47" i="4"/>
  <c r="T79" i="4"/>
  <c r="T84" i="4"/>
  <c r="O47" i="4"/>
  <c r="G20" i="4"/>
  <c r="H20" i="4"/>
  <c r="T83" i="4"/>
  <c r="T85" i="4"/>
  <c r="V64" i="4"/>
  <c r="S84" i="4"/>
  <c r="Y85" i="4"/>
  <c r="G40" i="4"/>
  <c r="L40" i="4"/>
  <c r="L20" i="4"/>
  <c r="L17" i="4"/>
  <c r="H17" i="4"/>
  <c r="M47" i="4"/>
  <c r="P59" i="4"/>
  <c r="P65" i="4"/>
  <c r="AB64" i="4"/>
  <c r="N46" i="4"/>
  <c r="G15" i="4"/>
  <c r="L15" i="4"/>
  <c r="G23" i="4"/>
  <c r="G33" i="4"/>
  <c r="H33" i="4"/>
  <c r="G51" i="4"/>
  <c r="L51" i="4"/>
  <c r="Z83" i="4"/>
  <c r="P42" i="4"/>
  <c r="P47" i="4"/>
  <c r="Q85" i="4"/>
  <c r="N85" i="4"/>
  <c r="L23" i="4"/>
  <c r="H23" i="4"/>
  <c r="H51" i="4"/>
  <c r="L74" i="4"/>
  <c r="H74" i="4"/>
  <c r="L32" i="4"/>
  <c r="H32" i="4"/>
  <c r="L55" i="4"/>
  <c r="H55" i="4"/>
  <c r="G50" i="4"/>
  <c r="L50" i="4"/>
  <c r="R59" i="4"/>
  <c r="G63" i="4"/>
  <c r="L63" i="4"/>
  <c r="G72" i="4"/>
  <c r="G79" i="4"/>
  <c r="H40" i="4"/>
  <c r="R64" i="4"/>
  <c r="R85" i="4"/>
  <c r="G75" i="4"/>
  <c r="G57" i="4"/>
  <c r="R26" i="4"/>
  <c r="R27" i="4"/>
  <c r="G82" i="4"/>
  <c r="L82" i="4"/>
  <c r="R79" i="4"/>
  <c r="G44" i="4"/>
  <c r="L68" i="4"/>
  <c r="H68" i="4"/>
  <c r="AB84" i="4"/>
  <c r="AB86" i="4"/>
  <c r="L39" i="4"/>
  <c r="H39" i="4"/>
  <c r="H38" i="4"/>
  <c r="L38" i="4"/>
  <c r="H57" i="4"/>
  <c r="L57" i="4"/>
  <c r="U86" i="4"/>
  <c r="H69" i="4"/>
  <c r="L69" i="4"/>
  <c r="L44" i="4"/>
  <c r="L46" i="4"/>
  <c r="G46" i="4"/>
  <c r="P84" i="4"/>
  <c r="AB85" i="4"/>
  <c r="X86" i="4"/>
  <c r="P86" i="4"/>
  <c r="L25" i="4"/>
  <c r="H25" i="4"/>
  <c r="H22" i="4"/>
  <c r="L22" i="4"/>
  <c r="O86" i="4"/>
  <c r="L70" i="4"/>
  <c r="H70" i="4"/>
  <c r="L36" i="4"/>
  <c r="H36" i="4"/>
  <c r="L56" i="4"/>
  <c r="H56" i="4"/>
  <c r="H75" i="4"/>
  <c r="L75" i="4"/>
  <c r="N86" i="4"/>
  <c r="L41" i="4"/>
  <c r="H41" i="4"/>
  <c r="H37" i="4"/>
  <c r="L37" i="4"/>
  <c r="E47" i="4"/>
  <c r="E86" i="4"/>
  <c r="H58" i="4"/>
  <c r="L58" i="4"/>
  <c r="H54" i="4"/>
  <c r="L54" i="4"/>
  <c r="H53" i="4"/>
  <c r="L53" i="4"/>
  <c r="L13" i="4"/>
  <c r="H13" i="4"/>
  <c r="H24" i="4"/>
  <c r="L24" i="4"/>
  <c r="H21" i="4"/>
  <c r="L21" i="4"/>
  <c r="H19" i="4"/>
  <c r="L19" i="4"/>
  <c r="P85" i="4"/>
  <c r="V86" i="4"/>
  <c r="K86" i="4"/>
  <c r="G83" i="4"/>
  <c r="L81" i="4"/>
  <c r="L83" i="4"/>
  <c r="L18" i="4"/>
  <c r="H18" i="4"/>
  <c r="H16" i="4"/>
  <c r="L16" i="4"/>
  <c r="Z86" i="4"/>
  <c r="J86" i="4"/>
  <c r="I86" i="4"/>
  <c r="L73" i="4"/>
  <c r="H73" i="4"/>
  <c r="L33" i="4"/>
  <c r="L11" i="4"/>
  <c r="T26" i="4"/>
  <c r="T27" i="4"/>
  <c r="T86" i="4"/>
  <c r="W85" i="4"/>
  <c r="G52" i="4"/>
  <c r="H11" i="4"/>
  <c r="X79" i="4"/>
  <c r="X84" i="4"/>
  <c r="Z79" i="4"/>
  <c r="Z84" i="4"/>
  <c r="R42" i="4"/>
  <c r="R47" i="4"/>
  <c r="AA85" i="4"/>
  <c r="X59" i="4"/>
  <c r="X65" i="4"/>
  <c r="G12" i="4"/>
  <c r="G26" i="4"/>
  <c r="G27" i="4"/>
  <c r="G14" i="4"/>
  <c r="G34" i="4"/>
  <c r="T59" i="4"/>
  <c r="T65" i="4"/>
  <c r="G31" i="4"/>
  <c r="G61" i="4"/>
  <c r="H15" i="4"/>
  <c r="H35" i="4"/>
  <c r="V59" i="4"/>
  <c r="V65" i="4"/>
  <c r="N79" i="4"/>
  <c r="N84" i="4"/>
  <c r="R83" i="4"/>
  <c r="R84" i="4"/>
  <c r="H72" i="4"/>
  <c r="L72" i="4"/>
  <c r="L79" i="4"/>
  <c r="L84" i="4"/>
  <c r="H50" i="4"/>
  <c r="R65" i="4"/>
  <c r="G59" i="4"/>
  <c r="R86" i="4"/>
  <c r="G64" i="4"/>
  <c r="G65" i="4"/>
  <c r="L61" i="4"/>
  <c r="L64" i="4"/>
  <c r="L34" i="4"/>
  <c r="H34" i="4"/>
  <c r="G84" i="4"/>
  <c r="L85" i="4"/>
  <c r="H14" i="4"/>
  <c r="L14" i="4"/>
  <c r="L52" i="4"/>
  <c r="L59" i="4"/>
  <c r="H52" i="4"/>
  <c r="H59" i="4"/>
  <c r="H65" i="4"/>
  <c r="G42" i="4"/>
  <c r="G47" i="4"/>
  <c r="H31" i="4"/>
  <c r="L31" i="4"/>
  <c r="H12" i="4"/>
  <c r="H26" i="4"/>
  <c r="H27" i="4"/>
  <c r="L12" i="4"/>
  <c r="L26" i="4"/>
  <c r="L27" i="4"/>
  <c r="H79" i="4"/>
  <c r="H84" i="4"/>
  <c r="L42" i="4"/>
  <c r="L47" i="4"/>
  <c r="L65" i="4"/>
  <c r="L86" i="4"/>
  <c r="G86" i="4"/>
  <c r="H42" i="4"/>
  <c r="H47" i="4"/>
  <c r="H86" i="4"/>
  <c r="G85" i="4"/>
</calcChain>
</file>

<file path=xl/sharedStrings.xml><?xml version="1.0" encoding="utf-8"?>
<sst xmlns="http://schemas.openxmlformats.org/spreadsheetml/2006/main" count="372" uniqueCount="254">
  <si>
    <t>Семестровий контроль</t>
  </si>
  <si>
    <t>Кількість годин</t>
  </si>
  <si>
    <t>Розподіл годин по курсах та семестрах</t>
  </si>
  <si>
    <t>Іспити, семестр</t>
  </si>
  <si>
    <t>Заліки, семестр</t>
  </si>
  <si>
    <t>Всього аудиторних годин</t>
  </si>
  <si>
    <t>З них</t>
  </si>
  <si>
    <t>1 курс</t>
  </si>
  <si>
    <t>2 курс</t>
  </si>
  <si>
    <t>3 курс</t>
  </si>
  <si>
    <t>Тижнів у семестрі</t>
  </si>
  <si>
    <t>Кількість годин на самостійне вивчення</t>
  </si>
  <si>
    <t>Дисциплін, що  вивчаються</t>
  </si>
  <si>
    <t>Курсових робіт</t>
  </si>
  <si>
    <t>Екзаменів</t>
  </si>
  <si>
    <t>Гранично допустиме навантаження студента на тиждень</t>
  </si>
  <si>
    <t xml:space="preserve">Кредити </t>
  </si>
  <si>
    <t>Загальний обсяг годин</t>
  </si>
  <si>
    <t xml:space="preserve">Загальний обсяг навчальних годин та кредитів для  підготовки бакалавра  </t>
  </si>
  <si>
    <t>Атестація</t>
  </si>
  <si>
    <t>4 курс</t>
  </si>
  <si>
    <t>Українська мова (за професійним спрямуванням)</t>
  </si>
  <si>
    <t>Філософія</t>
  </si>
  <si>
    <t>Історія української державності та культури</t>
  </si>
  <si>
    <t>Шифр</t>
  </si>
  <si>
    <t>Навчальних практик</t>
  </si>
  <si>
    <t>Заліків</t>
  </si>
  <si>
    <t xml:space="preserve"> План освітнього  процесу</t>
  </si>
  <si>
    <t>Виробнича пратика</t>
  </si>
  <si>
    <t>Компоненти ОПП</t>
  </si>
  <si>
    <t>РАЗОМ компоненти  ОПП самостійного вибору студента</t>
  </si>
  <si>
    <t>1. Нормативні (обов'язкові) компоненти  ОПП</t>
  </si>
  <si>
    <t xml:space="preserve">2. Компоненти ОПП самостійного вибору студента </t>
  </si>
  <si>
    <t>Лекційні</t>
  </si>
  <si>
    <t xml:space="preserve">Практичні </t>
  </si>
  <si>
    <t xml:space="preserve">Семінарські </t>
  </si>
  <si>
    <t xml:space="preserve">Лабораторні </t>
  </si>
  <si>
    <t xml:space="preserve">Правознавство </t>
  </si>
  <si>
    <t>Соціологія і соціальна інклюзія</t>
  </si>
  <si>
    <t>Безпека життєдіяльності та охорона праці в умовах інклюзії</t>
  </si>
  <si>
    <t>Вища математика</t>
  </si>
  <si>
    <t>Разом (обов'язкові) компоненти  ОПП</t>
  </si>
  <si>
    <t>Разом компоненти самостійного вибору студента ОПП</t>
  </si>
  <si>
    <t>Разом за курс</t>
  </si>
  <si>
    <t>Економічна теорія</t>
  </si>
  <si>
    <t>Господарське право</t>
  </si>
  <si>
    <t>Статистика</t>
  </si>
  <si>
    <t>Іноземна мова (за професійним спрямуванням)</t>
  </si>
  <si>
    <t>4 (3,4)</t>
  </si>
  <si>
    <t>Менеджмент</t>
  </si>
  <si>
    <t>Основи наукових досліджень</t>
  </si>
  <si>
    <t>Економіка підприємства</t>
  </si>
  <si>
    <t>Маркетинг</t>
  </si>
  <si>
    <t>Бухгалтерський облік</t>
  </si>
  <si>
    <t>Міжнародна економіка</t>
  </si>
  <si>
    <t>Оптимізаційні методи та моделі</t>
  </si>
  <si>
    <t>Економічний аналіз</t>
  </si>
  <si>
    <t>Навчальний тренінг з фаху</t>
  </si>
  <si>
    <t>Державне регулювання економіки</t>
  </si>
  <si>
    <t>Виробнича практика</t>
  </si>
  <si>
    <t>8 (Захист при комісії)</t>
  </si>
  <si>
    <t>Іноземна мова 1</t>
  </si>
  <si>
    <t>Іноземна мова 2</t>
  </si>
  <si>
    <t>6 (5,6)</t>
  </si>
  <si>
    <t>Пакет вибіркових компонент</t>
  </si>
  <si>
    <t>ПВК</t>
  </si>
  <si>
    <t>ЗАТВЕРДЖЕНО</t>
  </si>
  <si>
    <t>Міністерство освіти і науки України</t>
  </si>
  <si>
    <t>НАВЧАЛЬНИЙ ПЛАН</t>
  </si>
  <si>
    <t>на основі повної загальної середньої освіти</t>
  </si>
  <si>
    <t>І. Графік освітнього процесу</t>
  </si>
  <si>
    <t>Курс</t>
  </si>
  <si>
    <t>Вересень</t>
  </si>
  <si>
    <t>29.09-5.10</t>
  </si>
  <si>
    <t>Жовтень</t>
  </si>
  <si>
    <t>27.10-2.11</t>
  </si>
  <si>
    <t>Листопад</t>
  </si>
  <si>
    <t>Грудень</t>
  </si>
  <si>
    <t>29.12-4.01</t>
  </si>
  <si>
    <t>Січень</t>
  </si>
  <si>
    <t>26.01-1.02</t>
  </si>
  <si>
    <t>Лютий</t>
  </si>
  <si>
    <t>23.02-1.03</t>
  </si>
  <si>
    <t>Березень</t>
  </si>
  <si>
    <t>30.03-5.04</t>
  </si>
  <si>
    <t>Квітень</t>
  </si>
  <si>
    <t>27.04-3.05</t>
  </si>
  <si>
    <t>Травень</t>
  </si>
  <si>
    <t>Червень</t>
  </si>
  <si>
    <t>29.06-5.07</t>
  </si>
  <si>
    <t>Липень</t>
  </si>
  <si>
    <t>27.07-1.08</t>
  </si>
  <si>
    <t>Серпень</t>
  </si>
  <si>
    <t>1-7</t>
  </si>
  <si>
    <t>8-14</t>
  </si>
  <si>
    <t>15-21</t>
  </si>
  <si>
    <t>22-28</t>
  </si>
  <si>
    <t>6-12</t>
  </si>
  <si>
    <t>13-19</t>
  </si>
  <si>
    <t>20-26</t>
  </si>
  <si>
    <t>3-9</t>
  </si>
  <si>
    <t>10-16</t>
  </si>
  <si>
    <t>17-23</t>
  </si>
  <si>
    <t>24-30</t>
  </si>
  <si>
    <t>5-11</t>
  </si>
  <si>
    <t>12-18</t>
  </si>
  <si>
    <t>19-25</t>
  </si>
  <si>
    <t>2-8</t>
  </si>
  <si>
    <t>9-15</t>
  </si>
  <si>
    <t>16-22</t>
  </si>
  <si>
    <t>23-29</t>
  </si>
  <si>
    <t>4-10</t>
  </si>
  <si>
    <t>11-17</t>
  </si>
  <si>
    <t>18-24</t>
  </si>
  <si>
    <t>25-31</t>
  </si>
  <si>
    <t>23-31</t>
  </si>
  <si>
    <t>Е</t>
  </si>
  <si>
    <t>К</t>
  </si>
  <si>
    <t>Кс</t>
  </si>
  <si>
    <t>Пн</t>
  </si>
  <si>
    <t>Пв</t>
  </si>
  <si>
    <t>А</t>
  </si>
  <si>
    <t>Позначення:</t>
  </si>
  <si>
    <t>теоретичне навчання;</t>
  </si>
  <si>
    <t>екзаменаційна сесія;</t>
  </si>
  <si>
    <t>П</t>
  </si>
  <si>
    <t>практика;</t>
  </si>
  <si>
    <t>К/Кс</t>
  </si>
  <si>
    <t>канікули;</t>
  </si>
  <si>
    <t>Бр</t>
  </si>
  <si>
    <t>бакалаврська робота</t>
  </si>
  <si>
    <t>атестація</t>
  </si>
  <si>
    <t>ІІ. Зведені дані про бюджет часу, тижні</t>
  </si>
  <si>
    <t>ІІІ. Практика</t>
  </si>
  <si>
    <t>IV. Атестація</t>
  </si>
  <si>
    <t>Семестр</t>
  </si>
  <si>
    <t>Теоретичне навчання</t>
  </si>
  <si>
    <t>Екзаменаційна сесія</t>
  </si>
  <si>
    <t>Практика (навчальна, виробнича)</t>
  </si>
  <si>
    <t>Атестація (ЗБР)</t>
  </si>
  <si>
    <t>Атестація (КЕзіС)</t>
  </si>
  <si>
    <t>Канікули/канікули святкові</t>
  </si>
  <si>
    <t>Разом</t>
  </si>
  <si>
    <t>Назва практики</t>
  </si>
  <si>
    <t>Тижні</t>
  </si>
  <si>
    <t>Кредити ЄКТС</t>
  </si>
  <si>
    <t>Назва навчальної дисципліни</t>
  </si>
  <si>
    <t>Форма атестації</t>
  </si>
  <si>
    <t>Навчальна</t>
  </si>
  <si>
    <t>Виробнича</t>
  </si>
  <si>
    <t>Основи економічної освіти</t>
  </si>
  <si>
    <t>Фінанси, гроші і кредит</t>
  </si>
  <si>
    <t>Теорія ймовірностей і математична статистика</t>
  </si>
  <si>
    <t>Оздоровчо-реабілітаційна фізична культура</t>
  </si>
  <si>
    <t>HR-менеджмент</t>
  </si>
  <si>
    <t>Державний фінансовий контроль</t>
  </si>
  <si>
    <t>Освітній ступінь</t>
  </si>
  <si>
    <t xml:space="preserve"> Бакалавр</t>
  </si>
  <si>
    <t xml:space="preserve"> Голова Вченої ради, ректор</t>
  </si>
  <si>
    <t xml:space="preserve">Навчально-реабілітаційний заклад вищої освіти </t>
  </si>
  <si>
    <t>Освітня кваліфікація</t>
  </si>
  <si>
    <t>Бакалавр з економіки</t>
  </si>
  <si>
    <t>____________Мар'ян ТРІПАК</t>
  </si>
  <si>
    <t>"Кам'янець-Подільський державний інститут"</t>
  </si>
  <si>
    <t>Термін навчання</t>
  </si>
  <si>
    <t xml:space="preserve"> 3 роки та 10 місяців</t>
  </si>
  <si>
    <r>
      <t xml:space="preserve">підготовки </t>
    </r>
    <r>
      <rPr>
        <b/>
        <sz val="10"/>
        <color indexed="8"/>
        <rFont val="Times New Roman"/>
        <family val="1"/>
        <charset val="204"/>
      </rPr>
      <t>бакалавра</t>
    </r>
  </si>
  <si>
    <t>Освітньо-професійна програма</t>
  </si>
  <si>
    <t xml:space="preserve">Галузь знань  </t>
  </si>
  <si>
    <t>Спеціальність</t>
  </si>
  <si>
    <t>Форма здобуття вищої освіти</t>
  </si>
  <si>
    <t xml:space="preserve">Рік вступу </t>
  </si>
  <si>
    <t>Денна</t>
  </si>
  <si>
    <t>Навчальний план розглянуто та затверджено на засіданні Вченої ради Навчально-реабілітаційного закладу вищої освіти «Кам’янець-Подільський державний інститут» (протокол від 28.06.2024 року № 11)</t>
  </si>
  <si>
    <t>Наказ від «28» червня 2024 р. № 142</t>
  </si>
  <si>
    <t>Декан факультету</t>
  </si>
  <si>
    <t>Гарант</t>
  </si>
  <si>
    <t>Завідувач кафедри</t>
  </si>
  <si>
    <t>Керівник навчального відділу</t>
  </si>
  <si>
    <t>___________Олег КОРКУШКО</t>
  </si>
  <si>
    <t>_____________Ярослав СУШАРНИК</t>
  </si>
  <si>
    <t>___________Олена БАЧИНСЬКА</t>
  </si>
  <si>
    <t xml:space="preserve">___________Наталія ШЕВЧУК </t>
  </si>
  <si>
    <t>Моделювання економіки</t>
  </si>
  <si>
    <t>Інформаційне забезпечення економічних процесів</t>
  </si>
  <si>
    <t xml:space="preserve">Оцінка ризиків та прийняття економічних рішень </t>
  </si>
  <si>
    <t>Економіка сталого розвитку</t>
  </si>
  <si>
    <t>Корпоративна соціальна відповідальність</t>
  </si>
  <si>
    <t>Регіональна економіка</t>
  </si>
  <si>
    <t xml:space="preserve">Історія економіки та економічної думки </t>
  </si>
  <si>
    <t xml:space="preserve">Курсова робота (з економічного розвитку) </t>
  </si>
  <si>
    <t>Планування і контроль на підприємстві</t>
  </si>
  <si>
    <t>Курсова робота (з макроекономіки)</t>
  </si>
  <si>
    <t xml:space="preserve"> ОК 01</t>
  </si>
  <si>
    <t>ОК 02</t>
  </si>
  <si>
    <t>ОК 03</t>
  </si>
  <si>
    <t>ОК 06</t>
  </si>
  <si>
    <t>ОК 07</t>
  </si>
  <si>
    <t>ОК 08</t>
  </si>
  <si>
    <t>ОК 09</t>
  </si>
  <si>
    <t>ОК 10</t>
  </si>
  <si>
    <t>ОК 11</t>
  </si>
  <si>
    <t>ОК 12</t>
  </si>
  <si>
    <t>ОК 13</t>
  </si>
  <si>
    <t>ОК 14</t>
  </si>
  <si>
    <t>ОК 15</t>
  </si>
  <si>
    <t>ОК 18</t>
  </si>
  <si>
    <t>ОК 17</t>
  </si>
  <si>
    <t>ОК 16</t>
  </si>
  <si>
    <t>ОК 19</t>
  </si>
  <si>
    <t>ОК 20</t>
  </si>
  <si>
    <t>ОК 21</t>
  </si>
  <si>
    <t>ОК 22</t>
  </si>
  <si>
    <t>ОК 23</t>
  </si>
  <si>
    <t>ОК 24</t>
  </si>
  <si>
    <t>ОК 25</t>
  </si>
  <si>
    <t>ОК 26</t>
  </si>
  <si>
    <t>ОК 27</t>
  </si>
  <si>
    <t>ОК 28</t>
  </si>
  <si>
    <t>ОК 29</t>
  </si>
  <si>
    <t>ОК 31</t>
  </si>
  <si>
    <t>ОК 32</t>
  </si>
  <si>
    <t>ОК 33</t>
  </si>
  <si>
    <t>ОК 34</t>
  </si>
  <si>
    <t>ОК 35</t>
  </si>
  <si>
    <t>ОК 30</t>
  </si>
  <si>
    <t>Атестаційний екзамен за спеціальністю</t>
  </si>
  <si>
    <t>ОК 44</t>
  </si>
  <si>
    <t>ОК 45</t>
  </si>
  <si>
    <t>ОК 43</t>
  </si>
  <si>
    <t>ОК 42</t>
  </si>
  <si>
    <t>ОК 41</t>
  </si>
  <si>
    <t>ОК 40</t>
  </si>
  <si>
    <t>ОК 39</t>
  </si>
  <si>
    <t>ОК 38</t>
  </si>
  <si>
    <t>ОК 37</t>
  </si>
  <si>
    <t>ОК 36</t>
  </si>
  <si>
    <t xml:space="preserve">Економіка </t>
  </si>
  <si>
    <t>ОК 04</t>
  </si>
  <si>
    <t>ОК 05</t>
  </si>
  <si>
    <t>С Соціальні науки, журналістика та інформація</t>
  </si>
  <si>
    <t>C1 Економіка</t>
  </si>
  <si>
    <t>БЗВП</t>
  </si>
  <si>
    <t xml:space="preserve"> Базова загальновійськова підготовка </t>
  </si>
  <si>
    <t xml:space="preserve"> 28 червня 2025 р.</t>
  </si>
  <si>
    <t xml:space="preserve"> Базова загальновійськова підготовка / Безпека, самозахист і громадська готовність*</t>
  </si>
  <si>
    <t xml:space="preserve">Атестаційний екзамен </t>
  </si>
  <si>
    <t xml:space="preserve">Економіка (мікро-, макроекономіка)
Економіка підприємства
Організація і планування виробництва
Економіка праці і соціально-трудові відносини
</t>
  </si>
  <si>
    <t>Цифрові технології та комп'ютерні системи</t>
  </si>
  <si>
    <t xml:space="preserve">Економікс </t>
  </si>
  <si>
    <t xml:space="preserve">Загальнодержаві фінанси </t>
  </si>
  <si>
    <t>Інвестиції та інновації діяльність</t>
  </si>
  <si>
    <t>Базова загальновійськова підготовка / Безпека, самозахист і громадська готовність *</t>
  </si>
  <si>
    <t>ОК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</si>
</sst>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name val="Arial Cyr"/>
      <family val="2"/>
      <charset val="204"/>
    </font>
    <font>
      <sz val="14"/>
      <name val="Arial Cyr"/>
      <family val="2"/>
      <charset val="204"/>
    </font>
    <font>
      <b/>
      <sz val="14"/>
      <name val="Arial Cyr"/>
      <family val="2"/>
      <charset val="204"/>
    </font>
    <font>
      <sz val="8"/>
      <name val="Arial Cyr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6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9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sz val="7.5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42"/>
      </patternFill>
    </fill>
    <fill>
      <patternFill patternType="solid">
        <fgColor theme="3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/>
    <xf numFmtId="0" fontId="1" fillId="0" borderId="1" xfId="0" applyFont="1" applyFill="1" applyBorder="1"/>
    <xf numFmtId="0" fontId="1" fillId="2" borderId="1" xfId="0" applyFont="1" applyFill="1" applyBorder="1"/>
    <xf numFmtId="0" fontId="4" fillId="0" borderId="1" xfId="0" applyFont="1" applyBorder="1"/>
    <xf numFmtId="0" fontId="5" fillId="0" borderId="1" xfId="0" applyFont="1" applyBorder="1" applyAlignment="1"/>
    <xf numFmtId="0" fontId="5" fillId="0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2" fillId="0" borderId="1" xfId="0" applyFont="1" applyFill="1" applyBorder="1" applyAlignment="1"/>
    <xf numFmtId="0" fontId="5" fillId="0" borderId="1" xfId="0" applyFont="1" applyBorder="1" applyAlignment="1">
      <alignment horizontal="center"/>
    </xf>
    <xf numFmtId="0" fontId="2" fillId="4" borderId="1" xfId="0" applyFont="1" applyFill="1" applyBorder="1"/>
    <xf numFmtId="0" fontId="7" fillId="5" borderId="1" xfId="0" applyFont="1" applyFill="1" applyBorder="1" applyAlignment="1">
      <alignment wrapText="1"/>
    </xf>
    <xf numFmtId="0" fontId="8" fillId="6" borderId="1" xfId="0" applyFont="1" applyFill="1" applyBorder="1"/>
    <xf numFmtId="0" fontId="4" fillId="0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5" fillId="7" borderId="1" xfId="0" applyFont="1" applyFill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Fill="1" applyBorder="1"/>
    <xf numFmtId="0" fontId="4" fillId="2" borderId="3" xfId="0" applyFont="1" applyFill="1" applyBorder="1"/>
    <xf numFmtId="0" fontId="1" fillId="0" borderId="4" xfId="0" applyFont="1" applyBorder="1"/>
    <xf numFmtId="0" fontId="1" fillId="0" borderId="4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1" fillId="0" borderId="2" xfId="0" applyFont="1" applyFill="1" applyBorder="1"/>
    <xf numFmtId="0" fontId="2" fillId="0" borderId="2" xfId="0" applyFont="1" applyFill="1" applyBorder="1" applyAlignment="1"/>
    <xf numFmtId="0" fontId="5" fillId="0" borderId="2" xfId="0" applyFont="1" applyFill="1" applyBorder="1" applyAlignment="1"/>
    <xf numFmtId="0" fontId="4" fillId="3" borderId="3" xfId="0" applyFont="1" applyFill="1" applyBorder="1"/>
    <xf numFmtId="0" fontId="4" fillId="3" borderId="3" xfId="0" applyFont="1" applyFill="1" applyBorder="1" applyAlignment="1">
      <alignment wrapText="1"/>
    </xf>
    <xf numFmtId="0" fontId="5" fillId="0" borderId="6" xfId="0" applyFont="1" applyBorder="1" applyAlignment="1"/>
    <xf numFmtId="0" fontId="5" fillId="0" borderId="7" xfId="0" applyFont="1" applyBorder="1" applyAlignment="1"/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1" fillId="8" borderId="8" xfId="0" applyFont="1" applyFill="1" applyBorder="1"/>
    <xf numFmtId="0" fontId="5" fillId="8" borderId="8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wrapText="1"/>
    </xf>
    <xf numFmtId="0" fontId="5" fillId="9" borderId="4" xfId="0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49" fontId="21" fillId="0" borderId="10" xfId="0" applyNumberFormat="1" applyFont="1" applyBorder="1" applyAlignment="1">
      <alignment horizontal="center" vertical="center" textRotation="90"/>
    </xf>
    <xf numFmtId="49" fontId="21" fillId="0" borderId="11" xfId="0" applyNumberFormat="1" applyFont="1" applyBorder="1" applyAlignment="1">
      <alignment horizontal="center" vertical="center" textRotation="90"/>
    </xf>
    <xf numFmtId="49" fontId="21" fillId="0" borderId="12" xfId="0" applyNumberFormat="1" applyFont="1" applyBorder="1" applyAlignment="1">
      <alignment horizontal="center" vertical="center" textRotation="90"/>
    </xf>
    <xf numFmtId="49" fontId="21" fillId="0" borderId="13" xfId="0" applyNumberFormat="1" applyFont="1" applyBorder="1" applyAlignment="1">
      <alignment horizontal="center" vertical="center" textRotation="90"/>
    </xf>
    <xf numFmtId="49" fontId="21" fillId="0" borderId="14" xfId="0" applyNumberFormat="1" applyFont="1" applyBorder="1" applyAlignment="1">
      <alignment horizontal="center" vertical="center" textRotation="90"/>
    </xf>
    <xf numFmtId="49" fontId="21" fillId="0" borderId="15" xfId="0" applyNumberFormat="1" applyFont="1" applyBorder="1" applyAlignment="1">
      <alignment horizontal="center" vertical="center" textRotation="90"/>
    </xf>
    <xf numFmtId="49" fontId="21" fillId="0" borderId="16" xfId="0" applyNumberFormat="1" applyFont="1" applyBorder="1" applyAlignment="1">
      <alignment horizontal="center" vertical="center" textRotation="90"/>
    </xf>
    <xf numFmtId="49" fontId="21" fillId="0" borderId="17" xfId="0" applyNumberFormat="1" applyFont="1" applyBorder="1" applyAlignment="1">
      <alignment horizontal="center" vertical="center" textRotation="90"/>
    </xf>
    <xf numFmtId="49" fontId="21" fillId="0" borderId="18" xfId="0" applyNumberFormat="1" applyFont="1" applyBorder="1" applyAlignment="1">
      <alignment horizontal="center" vertical="center" textRotation="90"/>
    </xf>
    <xf numFmtId="0" fontId="22" fillId="0" borderId="16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23" fillId="0" borderId="27" xfId="0" applyFont="1" applyBorder="1" applyAlignment="1">
      <alignment horizontal="center"/>
    </xf>
    <xf numFmtId="0" fontId="24" fillId="0" borderId="29" xfId="0" applyFont="1" applyBorder="1" applyAlignment="1">
      <alignment horizontal="center"/>
    </xf>
    <xf numFmtId="0" fontId="20" fillId="0" borderId="0" xfId="0" applyFont="1"/>
    <xf numFmtId="0" fontId="25" fillId="0" borderId="0" xfId="0" applyFont="1"/>
    <xf numFmtId="0" fontId="25" fillId="0" borderId="21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1" fillId="0" borderId="2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wrapText="1"/>
    </xf>
    <xf numFmtId="0" fontId="18" fillId="5" borderId="1" xfId="0" applyFont="1" applyFill="1" applyBorder="1" applyAlignment="1">
      <alignment horizontal="center" vertical="center"/>
    </xf>
    <xf numFmtId="0" fontId="23" fillId="0" borderId="0" xfId="0" applyFont="1"/>
    <xf numFmtId="0" fontId="26" fillId="0" borderId="0" xfId="0" applyFont="1"/>
    <xf numFmtId="0" fontId="27" fillId="0" borderId="0" xfId="0" applyFont="1"/>
    <xf numFmtId="0" fontId="22" fillId="0" borderId="30" xfId="0" applyFont="1" applyBorder="1" applyAlignment="1">
      <alignment horizontal="left"/>
    </xf>
    <xf numFmtId="0" fontId="16" fillId="0" borderId="0" xfId="0" applyFont="1"/>
    <xf numFmtId="0" fontId="22" fillId="0" borderId="31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0" fontId="11" fillId="0" borderId="0" xfId="0" applyFont="1"/>
    <xf numFmtId="0" fontId="28" fillId="0" borderId="0" xfId="0" applyFont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wrapText="1"/>
    </xf>
    <xf numFmtId="0" fontId="4" fillId="5" borderId="6" xfId="0" applyFont="1" applyFill="1" applyBorder="1" applyAlignment="1">
      <alignment horizontal="center"/>
    </xf>
    <xf numFmtId="0" fontId="4" fillId="5" borderId="32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wrapText="1"/>
    </xf>
    <xf numFmtId="0" fontId="1" fillId="0" borderId="0" xfId="0" applyFont="1" applyBorder="1" applyAlignment="1"/>
    <xf numFmtId="0" fontId="25" fillId="0" borderId="0" xfId="0" applyFont="1"/>
    <xf numFmtId="0" fontId="18" fillId="5" borderId="1" xfId="0" applyFont="1" applyFill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horizontal="left" vertical="center"/>
    </xf>
    <xf numFmtId="0" fontId="21" fillId="0" borderId="43" xfId="0" applyFont="1" applyBorder="1" applyAlignment="1">
      <alignment horizontal="left" vertical="center"/>
    </xf>
    <xf numFmtId="0" fontId="21" fillId="0" borderId="41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textRotation="90"/>
    </xf>
    <xf numFmtId="0" fontId="21" fillId="0" borderId="43" xfId="0" applyFont="1" applyBorder="1" applyAlignment="1">
      <alignment horizontal="center" vertical="center" textRotation="90"/>
    </xf>
    <xf numFmtId="0" fontId="21" fillId="0" borderId="41" xfId="0" applyFont="1" applyBorder="1" applyAlignment="1">
      <alignment horizontal="center" vertical="center" textRotation="90" wrapText="1"/>
    </xf>
    <xf numFmtId="0" fontId="21" fillId="0" borderId="43" xfId="0" applyFont="1" applyBorder="1" applyAlignment="1">
      <alignment horizontal="center" vertical="center" textRotation="90" wrapText="1"/>
    </xf>
    <xf numFmtId="0" fontId="29" fillId="0" borderId="41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 textRotation="90"/>
    </xf>
    <xf numFmtId="0" fontId="21" fillId="0" borderId="34" xfId="0" applyFont="1" applyBorder="1" applyAlignment="1">
      <alignment horizontal="center" vertical="center" textRotation="90"/>
    </xf>
    <xf numFmtId="0" fontId="21" fillId="0" borderId="35" xfId="0" applyFont="1" applyBorder="1" applyAlignment="1">
      <alignment horizontal="center" vertical="center" textRotation="90"/>
    </xf>
    <xf numFmtId="0" fontId="21" fillId="0" borderId="36" xfId="0" applyFont="1" applyBorder="1" applyAlignment="1">
      <alignment horizontal="center" vertical="center" textRotation="90"/>
    </xf>
    <xf numFmtId="0" fontId="21" fillId="0" borderId="0" xfId="0" applyFont="1" applyAlignment="1">
      <alignment horizontal="center" vertical="center" textRotation="90"/>
    </xf>
    <xf numFmtId="0" fontId="21" fillId="0" borderId="37" xfId="0" applyFont="1" applyBorder="1" applyAlignment="1">
      <alignment horizontal="center" vertical="center" textRotation="90"/>
    </xf>
    <xf numFmtId="0" fontId="21" fillId="0" borderId="38" xfId="0" applyFont="1" applyBorder="1" applyAlignment="1">
      <alignment horizontal="center" vertical="center" textRotation="90"/>
    </xf>
    <xf numFmtId="0" fontId="21" fillId="0" borderId="39" xfId="0" applyFont="1" applyBorder="1" applyAlignment="1">
      <alignment horizontal="center" vertical="center" textRotation="90"/>
    </xf>
    <xf numFmtId="0" fontId="21" fillId="0" borderId="40" xfId="0" applyFont="1" applyBorder="1" applyAlignment="1">
      <alignment horizontal="center" vertical="center" textRotation="90"/>
    </xf>
    <xf numFmtId="0" fontId="21" fillId="0" borderId="42" xfId="0" applyFont="1" applyBorder="1" applyAlignment="1">
      <alignment horizontal="center" vertical="center" textRotation="90"/>
    </xf>
    <xf numFmtId="0" fontId="30" fillId="0" borderId="33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textRotation="90"/>
    </xf>
    <xf numFmtId="0" fontId="21" fillId="0" borderId="45" xfId="0" applyFont="1" applyBorder="1" applyAlignment="1">
      <alignment horizontal="center" vertical="center" textRotation="90"/>
    </xf>
    <xf numFmtId="0" fontId="21" fillId="0" borderId="46" xfId="0" applyFont="1" applyBorder="1" applyAlignment="1">
      <alignment horizontal="center" vertical="center" textRotation="90"/>
    </xf>
    <xf numFmtId="0" fontId="21" fillId="0" borderId="33" xfId="0" applyFont="1" applyBorder="1" applyAlignment="1">
      <alignment horizontal="center" vertical="center" textRotation="90" wrapText="1"/>
    </xf>
    <xf numFmtId="0" fontId="21" fillId="0" borderId="35" xfId="0" applyFont="1" applyBorder="1" applyAlignment="1">
      <alignment horizontal="center" vertical="center" textRotation="90" wrapText="1"/>
    </xf>
    <xf numFmtId="0" fontId="21" fillId="0" borderId="36" xfId="0" applyFont="1" applyBorder="1" applyAlignment="1">
      <alignment horizontal="center" vertical="center" textRotation="90" wrapText="1"/>
    </xf>
    <xf numFmtId="0" fontId="21" fillId="0" borderId="37" xfId="0" applyFont="1" applyBorder="1" applyAlignment="1">
      <alignment horizontal="center" vertical="center" textRotation="90" wrapText="1"/>
    </xf>
    <xf numFmtId="0" fontId="21" fillId="0" borderId="38" xfId="0" applyFont="1" applyBorder="1" applyAlignment="1">
      <alignment horizontal="center" vertical="center" textRotation="90" wrapText="1"/>
    </xf>
    <xf numFmtId="0" fontId="21" fillId="0" borderId="40" xfId="0" applyFont="1" applyBorder="1" applyAlignment="1">
      <alignment horizontal="center" vertical="center" textRotation="90" wrapText="1"/>
    </xf>
    <xf numFmtId="0" fontId="23" fillId="0" borderId="21" xfId="0" applyFont="1" applyBorder="1" applyAlignment="1">
      <alignment horizontal="center" vertical="center"/>
    </xf>
    <xf numFmtId="49" fontId="21" fillId="0" borderId="21" xfId="0" applyNumberFormat="1" applyFont="1" applyBorder="1" applyAlignment="1">
      <alignment horizontal="center" vertical="center" textRotation="90"/>
    </xf>
    <xf numFmtId="49" fontId="21" fillId="0" borderId="44" xfId="0" applyNumberFormat="1" applyFont="1" applyBorder="1" applyAlignment="1">
      <alignment horizontal="center" vertical="center" textRotation="90"/>
    </xf>
    <xf numFmtId="0" fontId="25" fillId="0" borderId="0" xfId="0" applyFont="1" applyAlignment="1">
      <alignment horizontal="right"/>
    </xf>
    <xf numFmtId="0" fontId="23" fillId="0" borderId="41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 textRotation="90"/>
    </xf>
    <xf numFmtId="0" fontId="22" fillId="0" borderId="39" xfId="0" applyFont="1" applyBorder="1" applyAlignment="1">
      <alignment horizontal="center"/>
    </xf>
    <xf numFmtId="0" fontId="20" fillId="0" borderId="44" xfId="0" applyFont="1" applyBorder="1" applyAlignment="1">
      <alignment vertical="center" textRotation="90"/>
    </xf>
    <xf numFmtId="0" fontId="20" fillId="0" borderId="45" xfId="0" applyFont="1" applyBorder="1" applyAlignment="1">
      <alignment vertical="center" textRotation="90"/>
    </xf>
    <xf numFmtId="0" fontId="20" fillId="0" borderId="46" xfId="0" applyFont="1" applyBorder="1" applyAlignment="1">
      <alignment vertical="center" textRotation="90"/>
    </xf>
    <xf numFmtId="0" fontId="29" fillId="0" borderId="41" xfId="0" applyFont="1" applyBorder="1" applyAlignment="1">
      <alignment horizontal="center"/>
    </xf>
    <xf numFmtId="0" fontId="29" fillId="0" borderId="42" xfId="0" applyFont="1" applyBorder="1" applyAlignment="1">
      <alignment horizontal="center"/>
    </xf>
    <xf numFmtId="0" fontId="29" fillId="0" borderId="43" xfId="0" applyFont="1" applyBorder="1" applyAlignment="1">
      <alignment horizont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49" fontId="22" fillId="0" borderId="30" xfId="0" applyNumberFormat="1" applyFont="1" applyBorder="1" applyAlignment="1">
      <alignment horizontal="left"/>
    </xf>
    <xf numFmtId="0" fontId="27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49" fontId="22" fillId="0" borderId="31" xfId="0" applyNumberFormat="1" applyFont="1" applyBorder="1" applyAlignment="1">
      <alignment horizontal="left"/>
    </xf>
    <xf numFmtId="0" fontId="15" fillId="0" borderId="0" xfId="0" applyFont="1" applyAlignment="1">
      <alignment horizontal="center"/>
    </xf>
    <xf numFmtId="0" fontId="22" fillId="0" borderId="30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19" fillId="0" borderId="30" xfId="0" applyFont="1" applyBorder="1" applyAlignment="1">
      <alignment horizontal="left"/>
    </xf>
    <xf numFmtId="0" fontId="11" fillId="0" borderId="30" xfId="0" applyFont="1" applyBorder="1" applyAlignment="1">
      <alignment horizontal="left" wrapText="1"/>
    </xf>
    <xf numFmtId="0" fontId="11" fillId="0" borderId="30" xfId="0" applyFont="1" applyBorder="1" applyAlignment="1">
      <alignment horizontal="left"/>
    </xf>
    <xf numFmtId="0" fontId="22" fillId="0" borderId="31" xfId="0" applyFont="1" applyBorder="1" applyAlignment="1">
      <alignment horizontal="left"/>
    </xf>
    <xf numFmtId="0" fontId="22" fillId="0" borderId="0" xfId="0" applyFont="1" applyAlignment="1">
      <alignment horizontal="center"/>
    </xf>
    <xf numFmtId="0" fontId="20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 wrapText="1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1" fillId="0" borderId="34" xfId="0" applyFont="1" applyBorder="1" applyAlignment="1">
      <alignment horizontal="center" vertical="center" textRotation="90" wrapText="1"/>
    </xf>
    <xf numFmtId="0" fontId="21" fillId="0" borderId="0" xfId="0" applyFont="1" applyAlignment="1">
      <alignment horizontal="center" vertical="center" textRotation="90" wrapText="1"/>
    </xf>
    <xf numFmtId="0" fontId="21" fillId="0" borderId="39" xfId="0" applyFont="1" applyBorder="1" applyAlignment="1">
      <alignment horizontal="center" vertical="center" textRotation="90" wrapText="1"/>
    </xf>
    <xf numFmtId="0" fontId="4" fillId="0" borderId="39" xfId="0" applyFont="1" applyBorder="1" applyAlignment="1">
      <alignment horizontal="left" wrapText="1"/>
    </xf>
    <xf numFmtId="0" fontId="4" fillId="0" borderId="40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5" fillId="10" borderId="55" xfId="0" applyFont="1" applyFill="1" applyBorder="1" applyAlignment="1">
      <alignment horizontal="left" wrapText="1"/>
    </xf>
    <xf numFmtId="0" fontId="10" fillId="10" borderId="2" xfId="0" applyFont="1" applyFill="1" applyBorder="1" applyAlignment="1">
      <alignment horizontal="left" wrapText="1"/>
    </xf>
    <xf numFmtId="0" fontId="5" fillId="10" borderId="57" xfId="0" applyFont="1" applyFill="1" applyBorder="1" applyAlignment="1">
      <alignment horizontal="center"/>
    </xf>
    <xf numFmtId="0" fontId="10" fillId="10" borderId="58" xfId="0" applyFont="1" applyFill="1" applyBorder="1" applyAlignment="1">
      <alignment horizontal="center"/>
    </xf>
    <xf numFmtId="0" fontId="4" fillId="0" borderId="37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5" fillId="10" borderId="56" xfId="0" applyFont="1" applyFill="1" applyBorder="1" applyAlignment="1">
      <alignment horizontal="left"/>
    </xf>
    <xf numFmtId="0" fontId="10" fillId="10" borderId="2" xfId="0" applyFont="1" applyFill="1" applyBorder="1" applyAlignment="1">
      <alignment horizontal="left"/>
    </xf>
    <xf numFmtId="0" fontId="4" fillId="3" borderId="52" xfId="0" applyNumberFormat="1" applyFont="1" applyFill="1" applyBorder="1" applyAlignment="1">
      <alignment horizontal="center" wrapText="1"/>
    </xf>
    <xf numFmtId="0" fontId="0" fillId="0" borderId="53" xfId="0" applyNumberFormat="1" applyBorder="1" applyAlignment="1">
      <alignment horizontal="center" wrapText="1"/>
    </xf>
    <xf numFmtId="0" fontId="0" fillId="0" borderId="54" xfId="0" applyNumberFormat="1" applyBorder="1" applyAlignment="1">
      <alignment horizontal="center" wrapText="1"/>
    </xf>
    <xf numFmtId="0" fontId="5" fillId="10" borderId="55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wrapText="1"/>
    </xf>
    <xf numFmtId="0" fontId="4" fillId="3" borderId="3" xfId="0" applyFont="1" applyFill="1" applyBorder="1"/>
    <xf numFmtId="0" fontId="4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5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8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6"/>
  <sheetViews>
    <sheetView topLeftCell="A25" zoomScale="115" zoomScaleNormal="115" workbookViewId="0">
      <selection activeCell="U27" sqref="U27:AC30"/>
    </sheetView>
  </sheetViews>
  <sheetFormatPr defaultRowHeight="15" x14ac:dyDescent="0.25"/>
  <cols>
    <col min="1" max="1" width="2.7109375" style="96" customWidth="1"/>
    <col min="2" max="7" width="2.42578125" style="96" customWidth="1"/>
    <col min="8" max="8" width="3.85546875" style="96" customWidth="1"/>
    <col min="9" max="9" width="3" style="96" customWidth="1"/>
    <col min="10" max="10" width="3.42578125" style="96" customWidth="1"/>
    <col min="11" max="11" width="3.140625" style="96" customWidth="1"/>
    <col min="12" max="37" width="2.42578125" style="96" customWidth="1"/>
    <col min="38" max="38" width="4.85546875" style="96" customWidth="1"/>
    <col min="39" max="46" width="2.42578125" style="96" customWidth="1"/>
    <col min="47" max="47" width="4.28515625" style="96" customWidth="1"/>
    <col min="48" max="53" width="2.42578125" style="96" customWidth="1"/>
    <col min="54" max="16384" width="9.140625" style="96"/>
  </cols>
  <sheetData>
    <row r="1" spans="1:53" s="59" customFormat="1" ht="15.75" x14ac:dyDescent="0.25">
      <c r="B1"/>
      <c r="C1" s="103" t="s">
        <v>66</v>
      </c>
      <c r="D1" s="103"/>
      <c r="E1" s="103"/>
      <c r="F1" s="103"/>
      <c r="G1" s="103"/>
      <c r="H1" s="103"/>
      <c r="I1" s="103"/>
      <c r="J1" s="103"/>
      <c r="L1" s="217" t="s">
        <v>67</v>
      </c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N1" s="59" t="s">
        <v>156</v>
      </c>
      <c r="AS1" s="213" t="s">
        <v>157</v>
      </c>
      <c r="AT1" s="213"/>
      <c r="AU1" s="213"/>
      <c r="AV1" s="213"/>
      <c r="AW1" s="213"/>
      <c r="AX1" s="213"/>
      <c r="AY1" s="213"/>
      <c r="AZ1" s="213"/>
      <c r="BA1" s="213"/>
    </row>
    <row r="2" spans="1:53" s="59" customFormat="1" ht="30.75" customHeight="1" x14ac:dyDescent="0.2">
      <c r="B2" s="114" t="s">
        <v>158</v>
      </c>
      <c r="C2" s="115"/>
      <c r="D2" s="115"/>
      <c r="E2" s="115"/>
      <c r="F2" s="115"/>
      <c r="G2" s="115"/>
      <c r="H2" s="103"/>
      <c r="I2" s="103"/>
      <c r="J2" s="103"/>
      <c r="K2"/>
      <c r="L2" s="214" t="s">
        <v>159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N2" s="215" t="s">
        <v>160</v>
      </c>
      <c r="AO2" s="215"/>
      <c r="AP2" s="215"/>
      <c r="AQ2" s="215"/>
      <c r="AR2" s="215"/>
      <c r="AS2" s="215"/>
      <c r="AT2" s="216" t="s">
        <v>161</v>
      </c>
      <c r="AU2" s="216"/>
      <c r="AV2" s="216"/>
      <c r="AW2" s="216"/>
      <c r="AX2" s="216"/>
      <c r="AY2" s="216"/>
      <c r="AZ2" s="216"/>
      <c r="BA2" s="216"/>
    </row>
    <row r="3" spans="1:53" s="59" customFormat="1" ht="12.75" x14ac:dyDescent="0.2">
      <c r="B3" s="59" t="s">
        <v>162</v>
      </c>
      <c r="C3" s="115"/>
      <c r="D3" s="115"/>
      <c r="E3" s="115"/>
      <c r="F3" s="115"/>
      <c r="G3" s="115"/>
      <c r="H3" s="103"/>
      <c r="I3" s="103"/>
      <c r="J3" s="103"/>
      <c r="K3"/>
      <c r="L3" s="214" t="s">
        <v>163</v>
      </c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116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</row>
    <row r="4" spans="1:53" s="59" customFormat="1" ht="12" x14ac:dyDescent="0.2">
      <c r="B4" s="118" t="s">
        <v>244</v>
      </c>
      <c r="D4" s="103"/>
      <c r="E4" s="103"/>
      <c r="G4" s="103"/>
      <c r="H4" s="103"/>
      <c r="I4" s="103"/>
      <c r="J4" s="103"/>
      <c r="L4" s="224" t="s">
        <v>68</v>
      </c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N4" s="59" t="s">
        <v>164</v>
      </c>
      <c r="AT4" s="119" t="s">
        <v>165</v>
      </c>
      <c r="AU4" s="119"/>
      <c r="AV4" s="119"/>
      <c r="AW4" s="119"/>
      <c r="AX4" s="119"/>
      <c r="AY4" s="119"/>
      <c r="AZ4" s="119"/>
      <c r="BA4" s="119"/>
    </row>
    <row r="5" spans="1:53" s="59" customFormat="1" ht="12.75" x14ac:dyDescent="0.2">
      <c r="C5" s="103"/>
      <c r="D5" s="103"/>
      <c r="E5" s="103"/>
      <c r="F5" s="103"/>
      <c r="G5" s="103"/>
      <c r="H5" s="103"/>
      <c r="I5" s="103"/>
      <c r="J5" s="103"/>
      <c r="L5" s="219" t="s">
        <v>166</v>
      </c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N5" s="220" t="s">
        <v>69</v>
      </c>
      <c r="AO5" s="220"/>
      <c r="AP5" s="220"/>
      <c r="AQ5" s="220"/>
      <c r="AR5" s="220"/>
      <c r="AS5" s="220"/>
      <c r="AT5" s="220"/>
      <c r="AU5" s="220"/>
      <c r="AV5" s="220"/>
      <c r="AW5" s="220"/>
      <c r="AX5" s="220"/>
      <c r="AY5" s="220"/>
      <c r="AZ5" s="220"/>
      <c r="BA5" s="220"/>
    </row>
    <row r="6" spans="1:53" s="59" customFormat="1" ht="12.75" x14ac:dyDescent="0.2">
      <c r="B6" s="103"/>
      <c r="C6" s="103"/>
      <c r="D6" s="103"/>
      <c r="E6" s="103"/>
      <c r="F6" s="103"/>
      <c r="G6" s="103"/>
      <c r="H6" s="103"/>
      <c r="I6" s="120" t="s">
        <v>167</v>
      </c>
      <c r="S6" s="218" t="s">
        <v>237</v>
      </c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103"/>
    </row>
    <row r="7" spans="1:53" s="59" customFormat="1" ht="12.75" customHeight="1" x14ac:dyDescent="0.2">
      <c r="B7" s="103"/>
      <c r="C7" s="103"/>
      <c r="D7" s="103"/>
      <c r="E7" s="103"/>
      <c r="F7" s="103"/>
      <c r="G7" s="103"/>
      <c r="H7" s="103"/>
      <c r="I7" s="121" t="s">
        <v>168</v>
      </c>
      <c r="K7" s="120"/>
      <c r="N7" s="221" t="s">
        <v>240</v>
      </c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122"/>
    </row>
    <row r="8" spans="1:53" s="59" customFormat="1" ht="12.75" customHeight="1" x14ac:dyDescent="0.2">
      <c r="I8" s="121" t="s">
        <v>169</v>
      </c>
      <c r="N8" s="221" t="s">
        <v>241</v>
      </c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</row>
    <row r="9" spans="1:53" s="59" customFormat="1" ht="12.75" x14ac:dyDescent="0.2">
      <c r="I9" s="121" t="s">
        <v>170</v>
      </c>
      <c r="S9" s="223" t="s">
        <v>172</v>
      </c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103"/>
      <c r="AS9" s="123"/>
      <c r="AT9" s="123"/>
      <c r="AU9" s="123"/>
      <c r="AV9" s="123"/>
      <c r="AW9" s="123"/>
      <c r="AX9" s="123"/>
      <c r="AY9" s="123"/>
      <c r="AZ9" s="123"/>
      <c r="BA9" s="123"/>
    </row>
    <row r="10" spans="1:53" s="59" customFormat="1" ht="12.75" x14ac:dyDescent="0.2">
      <c r="I10" s="121" t="s">
        <v>171</v>
      </c>
      <c r="L10" s="218">
        <v>2025</v>
      </c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8"/>
      <c r="AC10" s="218"/>
      <c r="AD10" s="218"/>
      <c r="AE10" s="218"/>
      <c r="AF10" s="218"/>
      <c r="AG10" s="218"/>
      <c r="AH10" s="218"/>
      <c r="AI10" s="218"/>
      <c r="AJ10" s="218"/>
      <c r="AK10" s="218"/>
      <c r="AL10" s="218"/>
      <c r="AM10" s="103"/>
      <c r="AS10" s="123"/>
      <c r="AT10" s="123"/>
      <c r="AU10" s="123"/>
      <c r="AV10" s="123"/>
      <c r="AW10" s="123"/>
      <c r="AX10" s="123"/>
      <c r="AY10" s="123"/>
      <c r="AZ10" s="123"/>
      <c r="BA10" s="123"/>
    </row>
    <row r="11" spans="1:53" s="60" customFormat="1" ht="18" customHeight="1" thickBot="1" x14ac:dyDescent="0.3">
      <c r="A11" s="203" t="s">
        <v>70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</row>
    <row r="12" spans="1:53" s="60" customFormat="1" ht="15.75" thickBot="1" x14ac:dyDescent="0.3">
      <c r="A12" s="204" t="s">
        <v>71</v>
      </c>
      <c r="B12" s="197" t="s">
        <v>72</v>
      </c>
      <c r="C12" s="197"/>
      <c r="D12" s="197"/>
      <c r="E12" s="201"/>
      <c r="F12" s="202" t="s">
        <v>73</v>
      </c>
      <c r="G12" s="197" t="s">
        <v>74</v>
      </c>
      <c r="H12" s="197"/>
      <c r="I12" s="197"/>
      <c r="J12" s="198" t="s">
        <v>75</v>
      </c>
      <c r="K12" s="210" t="s">
        <v>76</v>
      </c>
      <c r="L12" s="211"/>
      <c r="M12" s="211"/>
      <c r="N12" s="212"/>
      <c r="O12" s="197" t="s">
        <v>77</v>
      </c>
      <c r="P12" s="197"/>
      <c r="Q12" s="197"/>
      <c r="R12" s="201"/>
      <c r="S12" s="202" t="s">
        <v>78</v>
      </c>
      <c r="T12" s="197" t="s">
        <v>79</v>
      </c>
      <c r="U12" s="197"/>
      <c r="V12" s="197"/>
      <c r="W12" s="198" t="s">
        <v>80</v>
      </c>
      <c r="X12" s="197" t="s">
        <v>81</v>
      </c>
      <c r="Y12" s="197"/>
      <c r="Z12" s="197"/>
      <c r="AA12" s="198" t="s">
        <v>82</v>
      </c>
      <c r="AB12" s="197" t="s">
        <v>83</v>
      </c>
      <c r="AC12" s="197"/>
      <c r="AD12" s="197"/>
      <c r="AE12" s="201"/>
      <c r="AF12" s="202" t="s">
        <v>84</v>
      </c>
      <c r="AG12" s="197" t="s">
        <v>85</v>
      </c>
      <c r="AH12" s="197"/>
      <c r="AI12" s="197"/>
      <c r="AJ12" s="198" t="s">
        <v>86</v>
      </c>
      <c r="AK12" s="210" t="s">
        <v>87</v>
      </c>
      <c r="AL12" s="211"/>
      <c r="AM12" s="211"/>
      <c r="AN12" s="212"/>
      <c r="AO12" s="197" t="s">
        <v>88</v>
      </c>
      <c r="AP12" s="197"/>
      <c r="AQ12" s="197"/>
      <c r="AR12" s="201"/>
      <c r="AS12" s="202" t="s">
        <v>89</v>
      </c>
      <c r="AT12" s="197" t="s">
        <v>90</v>
      </c>
      <c r="AU12" s="197"/>
      <c r="AV12" s="197"/>
      <c r="AW12" s="198" t="s">
        <v>91</v>
      </c>
      <c r="AX12" s="197" t="s">
        <v>92</v>
      </c>
      <c r="AY12" s="197"/>
      <c r="AZ12" s="197"/>
      <c r="BA12" s="197"/>
    </row>
    <row r="13" spans="1:53" s="60" customFormat="1" ht="27" thickBot="1" x14ac:dyDescent="0.3">
      <c r="A13" s="205"/>
      <c r="B13" s="61" t="s">
        <v>93</v>
      </c>
      <c r="C13" s="62" t="s">
        <v>94</v>
      </c>
      <c r="D13" s="62" t="s">
        <v>95</v>
      </c>
      <c r="E13" s="63" t="s">
        <v>96</v>
      </c>
      <c r="F13" s="202"/>
      <c r="G13" s="61" t="s">
        <v>97</v>
      </c>
      <c r="H13" s="62" t="s">
        <v>98</v>
      </c>
      <c r="I13" s="63" t="s">
        <v>99</v>
      </c>
      <c r="J13" s="199"/>
      <c r="K13" s="64" t="s">
        <v>100</v>
      </c>
      <c r="L13" s="65" t="s">
        <v>101</v>
      </c>
      <c r="M13" s="65" t="s">
        <v>102</v>
      </c>
      <c r="N13" s="66" t="s">
        <v>103</v>
      </c>
      <c r="O13" s="67" t="s">
        <v>93</v>
      </c>
      <c r="P13" s="68" t="s">
        <v>94</v>
      </c>
      <c r="Q13" s="68" t="s">
        <v>95</v>
      </c>
      <c r="R13" s="69" t="s">
        <v>96</v>
      </c>
      <c r="S13" s="202"/>
      <c r="T13" s="67" t="s">
        <v>104</v>
      </c>
      <c r="U13" s="68" t="s">
        <v>105</v>
      </c>
      <c r="V13" s="69" t="s">
        <v>106</v>
      </c>
      <c r="W13" s="198"/>
      <c r="X13" s="67" t="s">
        <v>107</v>
      </c>
      <c r="Y13" s="68" t="s">
        <v>108</v>
      </c>
      <c r="Z13" s="69" t="s">
        <v>109</v>
      </c>
      <c r="AA13" s="198"/>
      <c r="AB13" s="61" t="s">
        <v>107</v>
      </c>
      <c r="AC13" s="62" t="s">
        <v>108</v>
      </c>
      <c r="AD13" s="62" t="s">
        <v>109</v>
      </c>
      <c r="AE13" s="63" t="s">
        <v>110</v>
      </c>
      <c r="AF13" s="188"/>
      <c r="AG13" s="61" t="s">
        <v>97</v>
      </c>
      <c r="AH13" s="62" t="s">
        <v>98</v>
      </c>
      <c r="AI13" s="63" t="s">
        <v>99</v>
      </c>
      <c r="AJ13" s="199"/>
      <c r="AK13" s="64" t="s">
        <v>111</v>
      </c>
      <c r="AL13" s="65" t="s">
        <v>112</v>
      </c>
      <c r="AM13" s="65" t="s">
        <v>113</v>
      </c>
      <c r="AN13" s="66" t="s">
        <v>114</v>
      </c>
      <c r="AO13" s="61" t="s">
        <v>93</v>
      </c>
      <c r="AP13" s="62" t="s">
        <v>94</v>
      </c>
      <c r="AQ13" s="62" t="s">
        <v>95</v>
      </c>
      <c r="AR13" s="63" t="s">
        <v>96</v>
      </c>
      <c r="AS13" s="188"/>
      <c r="AT13" s="61" t="s">
        <v>97</v>
      </c>
      <c r="AU13" s="62" t="s">
        <v>98</v>
      </c>
      <c r="AV13" s="63" t="s">
        <v>99</v>
      </c>
      <c r="AW13" s="199"/>
      <c r="AX13" s="67" t="s">
        <v>107</v>
      </c>
      <c r="AY13" s="68" t="s">
        <v>108</v>
      </c>
      <c r="AZ13" s="68" t="s">
        <v>109</v>
      </c>
      <c r="BA13" s="69" t="s">
        <v>115</v>
      </c>
    </row>
    <row r="14" spans="1:53" s="60" customFormat="1" ht="15.75" thickBot="1" x14ac:dyDescent="0.3">
      <c r="A14" s="206"/>
      <c r="B14" s="70">
        <v>1</v>
      </c>
      <c r="C14" s="71">
        <v>2</v>
      </c>
      <c r="D14" s="71">
        <v>3</v>
      </c>
      <c r="E14" s="72">
        <v>4</v>
      </c>
      <c r="F14" s="70">
        <v>5</v>
      </c>
      <c r="G14" s="71">
        <v>6</v>
      </c>
      <c r="H14" s="71">
        <v>7</v>
      </c>
      <c r="I14" s="72">
        <v>8</v>
      </c>
      <c r="J14" s="70">
        <v>9</v>
      </c>
      <c r="K14" s="73">
        <v>10</v>
      </c>
      <c r="L14" s="71">
        <v>11</v>
      </c>
      <c r="M14" s="73">
        <v>12</v>
      </c>
      <c r="N14" s="72">
        <v>13</v>
      </c>
      <c r="O14" s="74">
        <v>14</v>
      </c>
      <c r="P14" s="71">
        <v>15</v>
      </c>
      <c r="Q14" s="71">
        <v>16</v>
      </c>
      <c r="R14" s="72">
        <v>17</v>
      </c>
      <c r="S14" s="70">
        <v>18</v>
      </c>
      <c r="T14" s="71">
        <v>19</v>
      </c>
      <c r="U14" s="71">
        <v>20</v>
      </c>
      <c r="V14" s="71">
        <v>21</v>
      </c>
      <c r="W14" s="72">
        <v>22</v>
      </c>
      <c r="X14" s="70">
        <v>23</v>
      </c>
      <c r="Y14" s="71">
        <v>24</v>
      </c>
      <c r="Z14" s="71">
        <v>25</v>
      </c>
      <c r="AA14" s="72">
        <v>26</v>
      </c>
      <c r="AB14" s="70">
        <v>27</v>
      </c>
      <c r="AC14" s="71">
        <v>28</v>
      </c>
      <c r="AD14" s="71">
        <v>29</v>
      </c>
      <c r="AE14" s="72">
        <v>30</v>
      </c>
      <c r="AF14" s="70">
        <v>31</v>
      </c>
      <c r="AG14" s="71">
        <v>32</v>
      </c>
      <c r="AH14" s="71">
        <v>33</v>
      </c>
      <c r="AI14" s="72">
        <v>34</v>
      </c>
      <c r="AJ14" s="70">
        <v>35</v>
      </c>
      <c r="AK14" s="71">
        <v>36</v>
      </c>
      <c r="AL14" s="71">
        <v>37</v>
      </c>
      <c r="AM14" s="71">
        <v>38</v>
      </c>
      <c r="AN14" s="72">
        <v>39</v>
      </c>
      <c r="AO14" s="70">
        <v>40</v>
      </c>
      <c r="AP14" s="71">
        <v>41</v>
      </c>
      <c r="AQ14" s="71">
        <v>42</v>
      </c>
      <c r="AR14" s="72">
        <v>43</v>
      </c>
      <c r="AS14" s="70">
        <v>44</v>
      </c>
      <c r="AT14" s="71">
        <v>45</v>
      </c>
      <c r="AU14" s="71">
        <v>46</v>
      </c>
      <c r="AV14" s="71">
        <v>47</v>
      </c>
      <c r="AW14" s="72">
        <v>48</v>
      </c>
      <c r="AX14" s="70">
        <v>49</v>
      </c>
      <c r="AY14" s="71">
        <v>50</v>
      </c>
      <c r="AZ14" s="71">
        <v>51</v>
      </c>
      <c r="BA14" s="72">
        <v>52</v>
      </c>
    </row>
    <row r="15" spans="1:53" s="60" customFormat="1" ht="15.75" thickBot="1" x14ac:dyDescent="0.3">
      <c r="A15" s="75">
        <v>1</v>
      </c>
      <c r="B15" s="76"/>
      <c r="C15" s="77"/>
      <c r="D15" s="77"/>
      <c r="E15" s="78"/>
      <c r="F15" s="76"/>
      <c r="G15" s="77"/>
      <c r="H15" s="77"/>
      <c r="I15" s="78"/>
      <c r="J15" s="76"/>
      <c r="K15" s="77"/>
      <c r="L15" s="77"/>
      <c r="M15" s="77"/>
      <c r="N15" s="78"/>
      <c r="O15" s="76"/>
      <c r="P15" s="77"/>
      <c r="Q15" s="77" t="s">
        <v>116</v>
      </c>
      <c r="R15" s="78" t="s">
        <v>116</v>
      </c>
      <c r="S15" s="76" t="s">
        <v>117</v>
      </c>
      <c r="T15" s="77" t="s">
        <v>117</v>
      </c>
      <c r="U15" s="77"/>
      <c r="V15" s="77"/>
      <c r="W15" s="78"/>
      <c r="X15" s="76"/>
      <c r="Y15" s="77"/>
      <c r="Z15" s="77"/>
      <c r="AA15" s="78"/>
      <c r="AB15" s="76"/>
      <c r="AC15" s="77"/>
      <c r="AD15" s="77"/>
      <c r="AE15" s="79"/>
      <c r="AF15" s="76"/>
      <c r="AG15" s="77"/>
      <c r="AH15" s="77"/>
      <c r="AI15" s="78"/>
      <c r="AJ15" s="76"/>
      <c r="AK15" s="77" t="s">
        <v>118</v>
      </c>
      <c r="AL15" s="77"/>
      <c r="AM15" s="77"/>
      <c r="AN15" s="78"/>
      <c r="AO15" s="76"/>
      <c r="AP15" s="77" t="s">
        <v>116</v>
      </c>
      <c r="AQ15" s="77" t="s">
        <v>116</v>
      </c>
      <c r="AR15" s="78" t="s">
        <v>116</v>
      </c>
      <c r="AS15" s="80" t="s">
        <v>117</v>
      </c>
      <c r="AT15" s="76" t="s">
        <v>117</v>
      </c>
      <c r="AU15" s="76" t="s">
        <v>117</v>
      </c>
      <c r="AV15" s="76" t="s">
        <v>117</v>
      </c>
      <c r="AW15" s="78" t="s">
        <v>117</v>
      </c>
      <c r="AX15" s="78" t="s">
        <v>117</v>
      </c>
      <c r="AY15" s="78" t="s">
        <v>117</v>
      </c>
      <c r="AZ15" s="78" t="s">
        <v>117</v>
      </c>
      <c r="BA15" s="78" t="s">
        <v>117</v>
      </c>
    </row>
    <row r="16" spans="1:53" s="60" customFormat="1" ht="15.75" thickBot="1" x14ac:dyDescent="0.3">
      <c r="A16" s="75">
        <v>2</v>
      </c>
      <c r="B16" s="81"/>
      <c r="C16" s="82"/>
      <c r="D16" s="82"/>
      <c r="E16" s="83"/>
      <c r="F16" s="81"/>
      <c r="G16" s="225" t="s">
        <v>242</v>
      </c>
      <c r="H16" s="226"/>
      <c r="I16" s="83"/>
      <c r="J16" s="81"/>
      <c r="K16" s="82"/>
      <c r="L16" s="82"/>
      <c r="M16" s="82"/>
      <c r="N16" s="83"/>
      <c r="O16" s="81"/>
      <c r="P16" s="82"/>
      <c r="Q16" s="77" t="s">
        <v>116</v>
      </c>
      <c r="R16" s="78" t="s">
        <v>116</v>
      </c>
      <c r="S16" s="76" t="s">
        <v>117</v>
      </c>
      <c r="T16" s="77" t="s">
        <v>117</v>
      </c>
      <c r="U16" s="82"/>
      <c r="V16" s="82"/>
      <c r="W16" s="83"/>
      <c r="X16" s="81"/>
      <c r="Y16" s="82"/>
      <c r="Z16" s="82"/>
      <c r="AA16" s="83"/>
      <c r="AB16" s="81"/>
      <c r="AC16" s="82"/>
      <c r="AD16" s="82"/>
      <c r="AE16" s="84"/>
      <c r="AF16" s="81"/>
      <c r="AG16" s="82"/>
      <c r="AH16" s="82"/>
      <c r="AI16" s="83"/>
      <c r="AJ16" s="81"/>
      <c r="AK16" s="77" t="s">
        <v>118</v>
      </c>
      <c r="AL16" s="82"/>
      <c r="AM16" s="82"/>
      <c r="AN16" s="83"/>
      <c r="AO16" s="81"/>
      <c r="AP16" s="77" t="s">
        <v>116</v>
      </c>
      <c r="AQ16" s="77" t="s">
        <v>116</v>
      </c>
      <c r="AR16" s="78" t="s">
        <v>116</v>
      </c>
      <c r="AS16" s="80" t="s">
        <v>117</v>
      </c>
      <c r="AT16" s="76" t="s">
        <v>117</v>
      </c>
      <c r="AU16" s="76" t="s">
        <v>117</v>
      </c>
      <c r="AV16" s="76" t="s">
        <v>117</v>
      </c>
      <c r="AW16" s="78" t="s">
        <v>117</v>
      </c>
      <c r="AX16" s="78" t="s">
        <v>117</v>
      </c>
      <c r="AY16" s="78" t="s">
        <v>117</v>
      </c>
      <c r="AZ16" s="78" t="s">
        <v>117</v>
      </c>
      <c r="BA16" s="78" t="s">
        <v>117</v>
      </c>
    </row>
    <row r="17" spans="1:53" s="60" customFormat="1" ht="15.75" thickBot="1" x14ac:dyDescent="0.3">
      <c r="A17" s="75">
        <v>3</v>
      </c>
      <c r="B17" s="81"/>
      <c r="C17" s="82"/>
      <c r="D17" s="82"/>
      <c r="E17" s="83"/>
      <c r="F17" s="81"/>
      <c r="G17" s="82"/>
      <c r="H17" s="82"/>
      <c r="I17" s="83"/>
      <c r="J17" s="81"/>
      <c r="K17" s="82"/>
      <c r="L17" s="85"/>
      <c r="M17" s="85"/>
      <c r="N17" s="83"/>
      <c r="O17" s="81"/>
      <c r="P17" s="82"/>
      <c r="Q17" s="77" t="s">
        <v>116</v>
      </c>
      <c r="R17" s="78" t="s">
        <v>116</v>
      </c>
      <c r="S17" s="76" t="s">
        <v>117</v>
      </c>
      <c r="T17" s="77" t="s">
        <v>117</v>
      </c>
      <c r="U17" s="82"/>
      <c r="V17" s="82"/>
      <c r="W17" s="83"/>
      <c r="X17" s="81"/>
      <c r="Y17" s="82"/>
      <c r="Z17" s="82"/>
      <c r="AA17" s="83"/>
      <c r="AB17" s="81"/>
      <c r="AC17" s="82"/>
      <c r="AD17" s="82"/>
      <c r="AE17" s="84"/>
      <c r="AF17" s="81"/>
      <c r="AG17" s="85"/>
      <c r="AH17" s="85"/>
      <c r="AI17" s="83"/>
      <c r="AJ17" s="81"/>
      <c r="AK17" s="77" t="s">
        <v>118</v>
      </c>
      <c r="AL17" s="82"/>
      <c r="AM17" s="82"/>
      <c r="AN17" s="83"/>
      <c r="AO17" s="81"/>
      <c r="AP17" s="82" t="s">
        <v>116</v>
      </c>
      <c r="AQ17" s="82" t="s">
        <v>116</v>
      </c>
      <c r="AR17" s="83" t="s">
        <v>116</v>
      </c>
      <c r="AS17" s="80" t="s">
        <v>117</v>
      </c>
      <c r="AT17" s="76" t="s">
        <v>117</v>
      </c>
      <c r="AU17" s="76" t="s">
        <v>117</v>
      </c>
      <c r="AV17" s="76" t="s">
        <v>117</v>
      </c>
      <c r="AW17" s="78" t="s">
        <v>117</v>
      </c>
      <c r="AX17" s="78" t="s">
        <v>117</v>
      </c>
      <c r="AY17" s="78" t="s">
        <v>117</v>
      </c>
      <c r="AZ17" s="78" t="s">
        <v>117</v>
      </c>
      <c r="BA17" s="78" t="s">
        <v>117</v>
      </c>
    </row>
    <row r="18" spans="1:53" ht="15" customHeight="1" thickBot="1" x14ac:dyDescent="0.3">
      <c r="A18" s="75">
        <v>4</v>
      </c>
      <c r="B18" s="86"/>
      <c r="C18" s="87"/>
      <c r="D18" s="87"/>
      <c r="E18" s="88"/>
      <c r="F18" s="86"/>
      <c r="G18" s="87"/>
      <c r="H18" s="87" t="s">
        <v>119</v>
      </c>
      <c r="I18" s="88" t="s">
        <v>119</v>
      </c>
      <c r="J18" s="86" t="s">
        <v>119</v>
      </c>
      <c r="K18" s="87" t="s">
        <v>119</v>
      </c>
      <c r="L18" s="89"/>
      <c r="M18" s="89"/>
      <c r="N18" s="88"/>
      <c r="O18" s="86"/>
      <c r="P18" s="87"/>
      <c r="Q18" s="90" t="s">
        <v>116</v>
      </c>
      <c r="R18" s="91" t="s">
        <v>116</v>
      </c>
      <c r="S18" s="76" t="s">
        <v>117</v>
      </c>
      <c r="T18" s="77" t="s">
        <v>117</v>
      </c>
      <c r="U18" s="92" t="s">
        <v>120</v>
      </c>
      <c r="V18" s="92" t="s">
        <v>120</v>
      </c>
      <c r="W18" s="92" t="s">
        <v>120</v>
      </c>
      <c r="X18" s="92" t="s">
        <v>120</v>
      </c>
      <c r="Y18" s="92" t="s">
        <v>120</v>
      </c>
      <c r="Z18" s="92" t="s">
        <v>120</v>
      </c>
      <c r="AA18" s="88"/>
      <c r="AB18" s="86"/>
      <c r="AC18" s="87"/>
      <c r="AD18" s="87"/>
      <c r="AE18" s="93"/>
      <c r="AF18" s="94"/>
      <c r="AG18" s="89"/>
      <c r="AH18" s="89"/>
      <c r="AI18" s="92"/>
      <c r="AJ18" s="86"/>
      <c r="AK18" s="87"/>
      <c r="AL18" s="87"/>
      <c r="AM18" s="87"/>
      <c r="AN18" s="88"/>
      <c r="AO18" s="86"/>
      <c r="AP18" s="92" t="s">
        <v>116</v>
      </c>
      <c r="AQ18" s="92" t="s">
        <v>116</v>
      </c>
      <c r="AR18" s="88" t="s">
        <v>121</v>
      </c>
      <c r="AS18" s="95"/>
      <c r="AT18" s="76"/>
      <c r="AU18" s="76"/>
      <c r="AV18" s="76"/>
      <c r="AW18" s="88"/>
      <c r="AX18" s="86"/>
      <c r="AY18" s="87"/>
      <c r="AZ18" s="87"/>
      <c r="BA18" s="88"/>
    </row>
    <row r="19" spans="1:53" ht="13.5" customHeight="1" thickBot="1" x14ac:dyDescent="0.3"/>
    <row r="20" spans="1:53" ht="15.75" thickBot="1" x14ac:dyDescent="0.3">
      <c r="A20" s="200" t="s">
        <v>122</v>
      </c>
      <c r="B20" s="200"/>
      <c r="C20" s="200"/>
      <c r="D20" s="97"/>
      <c r="E20" s="98"/>
      <c r="G20" s="97" t="s">
        <v>123</v>
      </c>
      <c r="N20" s="99" t="s">
        <v>116</v>
      </c>
      <c r="O20" s="97" t="s">
        <v>124</v>
      </c>
      <c r="U20" s="99" t="s">
        <v>125</v>
      </c>
      <c r="W20" s="97" t="s">
        <v>126</v>
      </c>
      <c r="Z20" s="100" t="s">
        <v>127</v>
      </c>
      <c r="AA20" s="101"/>
      <c r="AB20" s="102" t="s">
        <v>128</v>
      </c>
      <c r="AC20" s="101"/>
      <c r="AD20" s="101"/>
      <c r="AE20" s="101"/>
      <c r="AF20" s="99" t="s">
        <v>129</v>
      </c>
      <c r="AG20" s="97" t="s">
        <v>130</v>
      </c>
      <c r="AH20" s="97"/>
      <c r="AI20" s="97"/>
      <c r="AJ20" s="97"/>
      <c r="AK20" s="97"/>
      <c r="AL20" s="97"/>
      <c r="AM20" s="97"/>
      <c r="AN20" s="99" t="s">
        <v>121</v>
      </c>
      <c r="AO20" s="101"/>
      <c r="AP20" s="102" t="s">
        <v>131</v>
      </c>
      <c r="AQ20" s="101"/>
      <c r="AR20" s="101"/>
      <c r="AS20" s="227" t="s">
        <v>242</v>
      </c>
      <c r="AT20" s="227"/>
      <c r="AU20" s="132" t="s">
        <v>243</v>
      </c>
    </row>
    <row r="21" spans="1:53" s="103" customFormat="1" x14ac:dyDescent="0.25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</row>
    <row r="22" spans="1:53" s="104" customFormat="1" ht="15" customHeight="1" thickBot="1" x14ac:dyDescent="0.25">
      <c r="A22" s="103"/>
      <c r="B22" s="103" t="s">
        <v>132</v>
      </c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203" t="s">
        <v>133</v>
      </c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103"/>
      <c r="AK22" s="203" t="s">
        <v>134</v>
      </c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</row>
    <row r="23" spans="1:53" s="104" customFormat="1" ht="34.5" customHeight="1" thickBot="1" x14ac:dyDescent="0.25">
      <c r="A23" s="188" t="s">
        <v>71</v>
      </c>
      <c r="B23" s="188" t="s">
        <v>135</v>
      </c>
      <c r="C23" s="172" t="s">
        <v>136</v>
      </c>
      <c r="D23" s="174"/>
      <c r="E23" s="172" t="s">
        <v>137</v>
      </c>
      <c r="F23" s="174"/>
      <c r="G23" s="191" t="s">
        <v>138</v>
      </c>
      <c r="H23" s="192"/>
      <c r="I23" s="172" t="s">
        <v>139</v>
      </c>
      <c r="J23" s="174"/>
      <c r="K23" s="191" t="s">
        <v>140</v>
      </c>
      <c r="L23" s="234"/>
      <c r="M23" s="192"/>
      <c r="N23" s="191" t="s">
        <v>141</v>
      </c>
      <c r="O23" s="192"/>
      <c r="P23" s="172" t="s">
        <v>142</v>
      </c>
      <c r="Q23" s="173"/>
      <c r="R23" s="174"/>
      <c r="U23" s="135" t="s">
        <v>143</v>
      </c>
      <c r="V23" s="136"/>
      <c r="W23" s="136"/>
      <c r="X23" s="136"/>
      <c r="Y23" s="136"/>
      <c r="Z23" s="136"/>
      <c r="AA23" s="136"/>
      <c r="AB23" s="136"/>
      <c r="AC23" s="137"/>
      <c r="AD23" s="181" t="s">
        <v>135</v>
      </c>
      <c r="AE23" s="181"/>
      <c r="AF23" s="150" t="s">
        <v>144</v>
      </c>
      <c r="AG23" s="151"/>
      <c r="AH23" s="152" t="s">
        <v>145</v>
      </c>
      <c r="AI23" s="153"/>
      <c r="AK23" s="147" t="s">
        <v>146</v>
      </c>
      <c r="AL23" s="148"/>
      <c r="AM23" s="148"/>
      <c r="AN23" s="148"/>
      <c r="AO23" s="148"/>
      <c r="AP23" s="148"/>
      <c r="AQ23" s="149"/>
      <c r="AR23" s="147" t="s">
        <v>147</v>
      </c>
      <c r="AS23" s="148"/>
      <c r="AT23" s="148"/>
      <c r="AU23" s="149"/>
      <c r="AV23" s="150" t="s">
        <v>135</v>
      </c>
      <c r="AW23" s="151"/>
      <c r="AX23" s="150" t="s">
        <v>144</v>
      </c>
      <c r="AY23" s="151"/>
      <c r="AZ23" s="152" t="s">
        <v>145</v>
      </c>
      <c r="BA23" s="153"/>
    </row>
    <row r="24" spans="1:53" s="104" customFormat="1" ht="14.25" customHeight="1" thickBot="1" x14ac:dyDescent="0.25">
      <c r="A24" s="189"/>
      <c r="B24" s="189"/>
      <c r="C24" s="175"/>
      <c r="D24" s="177"/>
      <c r="E24" s="175"/>
      <c r="F24" s="177"/>
      <c r="G24" s="193"/>
      <c r="H24" s="194"/>
      <c r="I24" s="175"/>
      <c r="J24" s="177"/>
      <c r="K24" s="193"/>
      <c r="L24" s="235"/>
      <c r="M24" s="194"/>
      <c r="N24" s="193"/>
      <c r="O24" s="194"/>
      <c r="P24" s="175"/>
      <c r="Q24" s="176"/>
      <c r="R24" s="177"/>
      <c r="U24" s="154" t="s">
        <v>148</v>
      </c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6"/>
      <c r="AK24" s="157" t="s">
        <v>247</v>
      </c>
      <c r="AL24" s="158"/>
      <c r="AM24" s="158"/>
      <c r="AN24" s="158"/>
      <c r="AO24" s="158"/>
      <c r="AP24" s="158"/>
      <c r="AQ24" s="159"/>
      <c r="AR24" s="157" t="s">
        <v>246</v>
      </c>
      <c r="AS24" s="158"/>
      <c r="AT24" s="158"/>
      <c r="AU24" s="159"/>
      <c r="AV24" s="166">
        <v>8</v>
      </c>
      <c r="AW24" s="167"/>
      <c r="AX24" s="166">
        <v>1</v>
      </c>
      <c r="AY24" s="167"/>
      <c r="AZ24" s="166">
        <v>1</v>
      </c>
      <c r="BA24" s="167"/>
    </row>
    <row r="25" spans="1:53" s="105" customFormat="1" ht="12" thickBot="1" x14ac:dyDescent="0.25">
      <c r="A25" s="189"/>
      <c r="B25" s="189"/>
      <c r="C25" s="175"/>
      <c r="D25" s="177"/>
      <c r="E25" s="175"/>
      <c r="F25" s="177"/>
      <c r="G25" s="193"/>
      <c r="H25" s="194"/>
      <c r="I25" s="175"/>
      <c r="J25" s="177"/>
      <c r="K25" s="193"/>
      <c r="L25" s="235"/>
      <c r="M25" s="194"/>
      <c r="N25" s="193"/>
      <c r="O25" s="194"/>
      <c r="P25" s="175"/>
      <c r="Q25" s="176"/>
      <c r="R25" s="177"/>
      <c r="S25" s="104"/>
      <c r="T25" s="104"/>
      <c r="U25" s="182" t="s">
        <v>57</v>
      </c>
      <c r="V25" s="183"/>
      <c r="W25" s="183"/>
      <c r="X25" s="183"/>
      <c r="Y25" s="183"/>
      <c r="Z25" s="183"/>
      <c r="AA25" s="183"/>
      <c r="AB25" s="183"/>
      <c r="AC25" s="184"/>
      <c r="AD25" s="135"/>
      <c r="AE25" s="137"/>
      <c r="AF25" s="135"/>
      <c r="AG25" s="137"/>
      <c r="AH25" s="135"/>
      <c r="AI25" s="137"/>
      <c r="AJ25" s="104"/>
      <c r="AK25" s="160"/>
      <c r="AL25" s="161"/>
      <c r="AM25" s="161"/>
      <c r="AN25" s="161"/>
      <c r="AO25" s="161"/>
      <c r="AP25" s="161"/>
      <c r="AQ25" s="162"/>
      <c r="AR25" s="160"/>
      <c r="AS25" s="161"/>
      <c r="AT25" s="161"/>
      <c r="AU25" s="162"/>
      <c r="AV25" s="168"/>
      <c r="AW25" s="169"/>
      <c r="AX25" s="168"/>
      <c r="AY25" s="169"/>
      <c r="AZ25" s="168"/>
      <c r="BA25" s="169"/>
    </row>
    <row r="26" spans="1:53" s="105" customFormat="1" ht="12" thickBot="1" x14ac:dyDescent="0.25">
      <c r="A26" s="189"/>
      <c r="B26" s="189"/>
      <c r="C26" s="175"/>
      <c r="D26" s="177"/>
      <c r="E26" s="175"/>
      <c r="F26" s="177"/>
      <c r="G26" s="193"/>
      <c r="H26" s="194"/>
      <c r="I26" s="175"/>
      <c r="J26" s="177"/>
      <c r="K26" s="193"/>
      <c r="L26" s="235"/>
      <c r="M26" s="194"/>
      <c r="N26" s="193"/>
      <c r="O26" s="194"/>
      <c r="P26" s="175"/>
      <c r="Q26" s="176"/>
      <c r="R26" s="177"/>
      <c r="U26" s="185"/>
      <c r="V26" s="186"/>
      <c r="W26" s="186"/>
      <c r="X26" s="186"/>
      <c r="Y26" s="186"/>
      <c r="Z26" s="186"/>
      <c r="AA26" s="186"/>
      <c r="AB26" s="186"/>
      <c r="AC26" s="187"/>
      <c r="AD26" s="135">
        <v>7</v>
      </c>
      <c r="AE26" s="137"/>
      <c r="AF26" s="135">
        <v>4</v>
      </c>
      <c r="AG26" s="137"/>
      <c r="AH26" s="135">
        <v>6</v>
      </c>
      <c r="AI26" s="137"/>
      <c r="AK26" s="160"/>
      <c r="AL26" s="161"/>
      <c r="AM26" s="161"/>
      <c r="AN26" s="161"/>
      <c r="AO26" s="161"/>
      <c r="AP26" s="161"/>
      <c r="AQ26" s="162"/>
      <c r="AR26" s="160"/>
      <c r="AS26" s="161"/>
      <c r="AT26" s="161"/>
      <c r="AU26" s="162"/>
      <c r="AV26" s="168"/>
      <c r="AW26" s="169"/>
      <c r="AX26" s="168"/>
      <c r="AY26" s="169"/>
      <c r="AZ26" s="168"/>
      <c r="BA26" s="169"/>
    </row>
    <row r="27" spans="1:53" s="105" customFormat="1" ht="41.25" customHeight="1" thickBot="1" x14ac:dyDescent="0.25">
      <c r="A27" s="190"/>
      <c r="B27" s="190"/>
      <c r="C27" s="178"/>
      <c r="D27" s="180"/>
      <c r="E27" s="178"/>
      <c r="F27" s="180"/>
      <c r="G27" s="195"/>
      <c r="H27" s="196"/>
      <c r="I27" s="178"/>
      <c r="J27" s="180"/>
      <c r="K27" s="195"/>
      <c r="L27" s="236"/>
      <c r="M27" s="196"/>
      <c r="N27" s="195"/>
      <c r="O27" s="196"/>
      <c r="P27" s="178"/>
      <c r="Q27" s="179"/>
      <c r="R27" s="180"/>
      <c r="U27" s="157" t="s">
        <v>245</v>
      </c>
      <c r="V27" s="158"/>
      <c r="W27" s="158"/>
      <c r="X27" s="158"/>
      <c r="Y27" s="158"/>
      <c r="Z27" s="158"/>
      <c r="AA27" s="158"/>
      <c r="AB27" s="158"/>
      <c r="AC27" s="159"/>
      <c r="AD27" s="166">
        <v>3</v>
      </c>
      <c r="AE27" s="167"/>
      <c r="AF27" s="166">
        <v>2</v>
      </c>
      <c r="AG27" s="167"/>
      <c r="AH27" s="166">
        <v>3</v>
      </c>
      <c r="AI27" s="167"/>
      <c r="AK27" s="160"/>
      <c r="AL27" s="161"/>
      <c r="AM27" s="161"/>
      <c r="AN27" s="161"/>
      <c r="AO27" s="161"/>
      <c r="AP27" s="161"/>
      <c r="AQ27" s="162"/>
      <c r="AR27" s="160"/>
      <c r="AS27" s="161"/>
      <c r="AT27" s="161"/>
      <c r="AU27" s="162"/>
      <c r="AV27" s="168"/>
      <c r="AW27" s="169"/>
      <c r="AX27" s="168"/>
      <c r="AY27" s="169"/>
      <c r="AZ27" s="168"/>
      <c r="BA27" s="169"/>
    </row>
    <row r="28" spans="1:53" s="105" customFormat="1" ht="12" thickBot="1" x14ac:dyDescent="0.25">
      <c r="A28" s="142">
        <v>1</v>
      </c>
      <c r="B28" s="106">
        <v>1</v>
      </c>
      <c r="C28" s="135">
        <v>15</v>
      </c>
      <c r="D28" s="137"/>
      <c r="E28" s="135">
        <v>2</v>
      </c>
      <c r="F28" s="137"/>
      <c r="G28" s="135"/>
      <c r="H28" s="137"/>
      <c r="I28" s="135"/>
      <c r="J28" s="137"/>
      <c r="K28" s="135"/>
      <c r="L28" s="136"/>
      <c r="M28" s="137"/>
      <c r="N28" s="135">
        <v>2</v>
      </c>
      <c r="O28" s="137"/>
      <c r="P28" s="135">
        <f>C28+E28+G28+I28+K28+N28</f>
        <v>19</v>
      </c>
      <c r="Q28" s="136"/>
      <c r="R28" s="137"/>
      <c r="U28" s="160"/>
      <c r="V28" s="228"/>
      <c r="W28" s="228"/>
      <c r="X28" s="228"/>
      <c r="Y28" s="228"/>
      <c r="Z28" s="228"/>
      <c r="AA28" s="228"/>
      <c r="AB28" s="228"/>
      <c r="AC28" s="162"/>
      <c r="AD28" s="168"/>
      <c r="AE28" s="169"/>
      <c r="AF28" s="168"/>
      <c r="AG28" s="169"/>
      <c r="AH28" s="168"/>
      <c r="AI28" s="169"/>
      <c r="AK28" s="163"/>
      <c r="AL28" s="164"/>
      <c r="AM28" s="164"/>
      <c r="AN28" s="164"/>
      <c r="AO28" s="164"/>
      <c r="AP28" s="164"/>
      <c r="AQ28" s="165"/>
      <c r="AR28" s="163"/>
      <c r="AS28" s="164"/>
      <c r="AT28" s="164"/>
      <c r="AU28" s="165"/>
      <c r="AV28" s="170"/>
      <c r="AW28" s="171"/>
      <c r="AX28" s="170"/>
      <c r="AY28" s="171"/>
      <c r="AZ28" s="170"/>
      <c r="BA28" s="171"/>
    </row>
    <row r="29" spans="1:53" s="105" customFormat="1" ht="14.25" customHeight="1" thickBot="1" x14ac:dyDescent="0.25">
      <c r="A29" s="143"/>
      <c r="B29" s="106">
        <v>2</v>
      </c>
      <c r="C29" s="135">
        <v>20</v>
      </c>
      <c r="D29" s="137"/>
      <c r="E29" s="135">
        <v>3</v>
      </c>
      <c r="F29" s="137"/>
      <c r="G29" s="135"/>
      <c r="H29" s="137"/>
      <c r="I29" s="135"/>
      <c r="J29" s="137"/>
      <c r="K29" s="135"/>
      <c r="L29" s="136"/>
      <c r="M29" s="137"/>
      <c r="N29" s="135">
        <v>10</v>
      </c>
      <c r="O29" s="137"/>
      <c r="P29" s="135">
        <f t="shared" ref="P29:P35" si="0">C29+E29+G29+I29+K29+N29</f>
        <v>33</v>
      </c>
      <c r="Q29" s="136"/>
      <c r="R29" s="137"/>
      <c r="U29" s="160"/>
      <c r="V29" s="228"/>
      <c r="W29" s="228"/>
      <c r="X29" s="228"/>
      <c r="Y29" s="228"/>
      <c r="Z29" s="228"/>
      <c r="AA29" s="228"/>
      <c r="AB29" s="228"/>
      <c r="AC29" s="162"/>
      <c r="AD29" s="168"/>
      <c r="AE29" s="169"/>
      <c r="AF29" s="168"/>
      <c r="AG29" s="169"/>
      <c r="AH29" s="168"/>
      <c r="AI29" s="169"/>
    </row>
    <row r="30" spans="1:53" s="105" customFormat="1" ht="15" customHeight="1" thickBot="1" x14ac:dyDescent="0.25">
      <c r="A30" s="142">
        <v>2</v>
      </c>
      <c r="B30" s="106">
        <v>3</v>
      </c>
      <c r="C30" s="135">
        <v>15</v>
      </c>
      <c r="D30" s="137"/>
      <c r="E30" s="135">
        <v>2</v>
      </c>
      <c r="F30" s="137"/>
      <c r="G30" s="135"/>
      <c r="H30" s="137"/>
      <c r="I30" s="135"/>
      <c r="J30" s="137"/>
      <c r="K30" s="135"/>
      <c r="L30" s="136"/>
      <c r="M30" s="137"/>
      <c r="N30" s="135">
        <v>2</v>
      </c>
      <c r="O30" s="137"/>
      <c r="P30" s="135">
        <f t="shared" si="0"/>
        <v>19</v>
      </c>
      <c r="Q30" s="136"/>
      <c r="R30" s="137"/>
      <c r="U30" s="229"/>
      <c r="V30" s="230"/>
      <c r="W30" s="230"/>
      <c r="X30" s="230"/>
      <c r="Y30" s="230"/>
      <c r="Z30" s="230"/>
      <c r="AA30" s="230"/>
      <c r="AB30" s="230"/>
      <c r="AC30" s="231"/>
      <c r="AD30" s="232"/>
      <c r="AE30" s="233"/>
      <c r="AF30" s="232"/>
      <c r="AG30" s="233"/>
      <c r="AH30" s="232"/>
      <c r="AI30" s="233"/>
    </row>
    <row r="31" spans="1:53" s="105" customFormat="1" ht="13.5" customHeight="1" thickBot="1" x14ac:dyDescent="0.25">
      <c r="A31" s="143"/>
      <c r="B31" s="106">
        <v>4</v>
      </c>
      <c r="C31" s="135">
        <v>20</v>
      </c>
      <c r="D31" s="137"/>
      <c r="E31" s="135">
        <v>3</v>
      </c>
      <c r="F31" s="137"/>
      <c r="G31" s="135"/>
      <c r="H31" s="137"/>
      <c r="I31" s="135"/>
      <c r="J31" s="137"/>
      <c r="K31" s="135"/>
      <c r="L31" s="136"/>
      <c r="M31" s="137"/>
      <c r="N31" s="135">
        <v>10</v>
      </c>
      <c r="O31" s="137"/>
      <c r="P31" s="135">
        <f t="shared" si="0"/>
        <v>33</v>
      </c>
      <c r="Q31" s="136"/>
      <c r="R31" s="137"/>
      <c r="U31" s="207" t="s">
        <v>149</v>
      </c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9"/>
    </row>
    <row r="32" spans="1:53" s="105" customFormat="1" ht="12" thickBot="1" x14ac:dyDescent="0.25">
      <c r="A32" s="142">
        <v>3</v>
      </c>
      <c r="B32" s="106">
        <v>5</v>
      </c>
      <c r="C32" s="135">
        <v>15</v>
      </c>
      <c r="D32" s="137"/>
      <c r="E32" s="135">
        <v>2</v>
      </c>
      <c r="F32" s="137"/>
      <c r="G32" s="135"/>
      <c r="H32" s="137"/>
      <c r="I32" s="135"/>
      <c r="J32" s="137"/>
      <c r="K32" s="135"/>
      <c r="L32" s="136"/>
      <c r="M32" s="137"/>
      <c r="N32" s="135">
        <v>2</v>
      </c>
      <c r="O32" s="137"/>
      <c r="P32" s="135">
        <f t="shared" si="0"/>
        <v>19</v>
      </c>
      <c r="Q32" s="136"/>
      <c r="R32" s="137"/>
      <c r="U32" s="144"/>
      <c r="V32" s="145"/>
      <c r="W32" s="145"/>
      <c r="X32" s="145"/>
      <c r="Y32" s="145"/>
      <c r="Z32" s="145"/>
      <c r="AA32" s="145"/>
      <c r="AB32" s="145"/>
      <c r="AC32" s="146"/>
      <c r="AD32" s="135">
        <v>8</v>
      </c>
      <c r="AE32" s="137"/>
      <c r="AF32" s="135">
        <v>6</v>
      </c>
      <c r="AG32" s="137"/>
      <c r="AH32" s="135">
        <v>9</v>
      </c>
      <c r="AI32" s="137"/>
    </row>
    <row r="33" spans="1:53" s="105" customFormat="1" ht="12" thickBot="1" x14ac:dyDescent="0.25">
      <c r="A33" s="143"/>
      <c r="B33" s="106">
        <v>6</v>
      </c>
      <c r="C33" s="135">
        <v>20</v>
      </c>
      <c r="D33" s="137"/>
      <c r="E33" s="135">
        <v>3</v>
      </c>
      <c r="F33" s="137"/>
      <c r="G33" s="135"/>
      <c r="H33" s="137"/>
      <c r="I33" s="135"/>
      <c r="J33" s="137"/>
      <c r="K33" s="135"/>
      <c r="L33" s="136"/>
      <c r="M33" s="137"/>
      <c r="N33" s="135">
        <v>10</v>
      </c>
      <c r="O33" s="137"/>
      <c r="P33" s="135">
        <f t="shared" si="0"/>
        <v>33</v>
      </c>
      <c r="Q33" s="136"/>
      <c r="R33" s="137"/>
    </row>
    <row r="34" spans="1:53" s="105" customFormat="1" ht="12" thickBot="1" x14ac:dyDescent="0.25">
      <c r="A34" s="142">
        <v>4</v>
      </c>
      <c r="B34" s="106">
        <v>7</v>
      </c>
      <c r="C34" s="135">
        <v>11</v>
      </c>
      <c r="D34" s="137"/>
      <c r="E34" s="135">
        <v>2</v>
      </c>
      <c r="F34" s="137"/>
      <c r="G34" s="135">
        <v>4</v>
      </c>
      <c r="H34" s="137"/>
      <c r="I34" s="135"/>
      <c r="J34" s="137"/>
      <c r="K34" s="135"/>
      <c r="L34" s="136"/>
      <c r="M34" s="137"/>
      <c r="N34" s="135">
        <v>2</v>
      </c>
      <c r="O34" s="137"/>
      <c r="P34" s="135">
        <f t="shared" si="0"/>
        <v>19</v>
      </c>
      <c r="Q34" s="136"/>
      <c r="R34" s="137"/>
    </row>
    <row r="35" spans="1:53" s="105" customFormat="1" ht="13.5" thickBot="1" x14ac:dyDescent="0.25">
      <c r="A35" s="143"/>
      <c r="B35" s="106">
        <v>8</v>
      </c>
      <c r="C35" s="135">
        <v>15</v>
      </c>
      <c r="D35" s="137"/>
      <c r="E35" s="135">
        <v>2</v>
      </c>
      <c r="F35" s="137"/>
      <c r="G35" s="135">
        <v>6</v>
      </c>
      <c r="H35" s="137"/>
      <c r="I35" s="135">
        <v>1</v>
      </c>
      <c r="J35" s="136"/>
      <c r="K35" s="140"/>
      <c r="L35" s="140"/>
      <c r="M35" s="141"/>
      <c r="N35" s="135"/>
      <c r="O35" s="137"/>
      <c r="P35" s="135">
        <f t="shared" si="0"/>
        <v>24</v>
      </c>
      <c r="Q35" s="136"/>
      <c r="R35" s="137"/>
    </row>
    <row r="36" spans="1:53" ht="15.75" thickBot="1" x14ac:dyDescent="0.3">
      <c r="A36" s="138" t="s">
        <v>142</v>
      </c>
      <c r="B36" s="139"/>
      <c r="C36" s="135">
        <f>C28+C29+C30+C31+C32+C33+C34+C35</f>
        <v>131</v>
      </c>
      <c r="D36" s="137"/>
      <c r="E36" s="135">
        <f>E28+E29+E30+E31+E32+E33+E34+E35</f>
        <v>19</v>
      </c>
      <c r="F36" s="137"/>
      <c r="G36" s="135">
        <f>G28+G29+G30+G31+G32+G33+G34+G35</f>
        <v>10</v>
      </c>
      <c r="H36" s="137"/>
      <c r="I36" s="135">
        <f>I28+I29+I30+I31+I32+I33+I34+I35</f>
        <v>1</v>
      </c>
      <c r="J36" s="136"/>
      <c r="K36" s="140"/>
      <c r="L36" s="140"/>
      <c r="M36" s="141"/>
      <c r="N36" s="135">
        <f>N28+N29+N30+N31+N32+N33+N34+N35</f>
        <v>38</v>
      </c>
      <c r="O36" s="137"/>
      <c r="P36" s="135">
        <f>P28+P29+P30+P31+P32+P33+P34+P35</f>
        <v>199</v>
      </c>
      <c r="Q36" s="136"/>
      <c r="R36" s="137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</row>
  </sheetData>
  <mergeCells count="148">
    <mergeCell ref="G16:H16"/>
    <mergeCell ref="AS20:AT20"/>
    <mergeCell ref="U27:AC30"/>
    <mergeCell ref="AD27:AE30"/>
    <mergeCell ref="AF27:AG30"/>
    <mergeCell ref="AH27:AI30"/>
    <mergeCell ref="U22:AI22"/>
    <mergeCell ref="AK22:BA22"/>
    <mergeCell ref="K23:M27"/>
    <mergeCell ref="N23:O27"/>
    <mergeCell ref="L1:AL1"/>
    <mergeCell ref="L10:AL10"/>
    <mergeCell ref="L5:AL5"/>
    <mergeCell ref="AN5:BA5"/>
    <mergeCell ref="S6:AL6"/>
    <mergeCell ref="N7:AL7"/>
    <mergeCell ref="N8:AL8"/>
    <mergeCell ref="S9:AL9"/>
    <mergeCell ref="L4:AL4"/>
    <mergeCell ref="U31:AI31"/>
    <mergeCell ref="AJ12:AJ13"/>
    <mergeCell ref="AK12:AN12"/>
    <mergeCell ref="K12:N12"/>
    <mergeCell ref="O12:R12"/>
    <mergeCell ref="AS1:BA1"/>
    <mergeCell ref="L2:AL2"/>
    <mergeCell ref="AN2:AS2"/>
    <mergeCell ref="AT2:BA2"/>
    <mergeCell ref="L3:AL3"/>
    <mergeCell ref="W12:W13"/>
    <mergeCell ref="X12:Z12"/>
    <mergeCell ref="AO12:AR12"/>
    <mergeCell ref="AS12:AS13"/>
    <mergeCell ref="A11:BA11"/>
    <mergeCell ref="A12:A14"/>
    <mergeCell ref="B12:E12"/>
    <mergeCell ref="F12:F13"/>
    <mergeCell ref="G12:I12"/>
    <mergeCell ref="J12:J13"/>
    <mergeCell ref="AT12:AV12"/>
    <mergeCell ref="AW12:AW13"/>
    <mergeCell ref="AX12:BA12"/>
    <mergeCell ref="A20:C20"/>
    <mergeCell ref="AA12:AA13"/>
    <mergeCell ref="AB12:AE12"/>
    <mergeCell ref="AF12:AF13"/>
    <mergeCell ref="AG12:AI12"/>
    <mergeCell ref="S12:S13"/>
    <mergeCell ref="T12:V12"/>
    <mergeCell ref="A23:A27"/>
    <mergeCell ref="B23:B27"/>
    <mergeCell ref="C23:D27"/>
    <mergeCell ref="E23:F27"/>
    <mergeCell ref="G23:H27"/>
    <mergeCell ref="I23:J27"/>
    <mergeCell ref="P23:R27"/>
    <mergeCell ref="U23:AC23"/>
    <mergeCell ref="AD23:AE23"/>
    <mergeCell ref="AF23:AG23"/>
    <mergeCell ref="AH23:AI23"/>
    <mergeCell ref="AK23:AQ23"/>
    <mergeCell ref="U25:AC26"/>
    <mergeCell ref="AD25:AE25"/>
    <mergeCell ref="AF25:AG25"/>
    <mergeCell ref="AH25:AI25"/>
    <mergeCell ref="AR23:AU23"/>
    <mergeCell ref="AV23:AW23"/>
    <mergeCell ref="AX23:AY23"/>
    <mergeCell ref="AZ23:BA23"/>
    <mergeCell ref="U24:AI24"/>
    <mergeCell ref="AK24:AQ28"/>
    <mergeCell ref="AR24:AU28"/>
    <mergeCell ref="AV24:AW28"/>
    <mergeCell ref="AX24:AY28"/>
    <mergeCell ref="AZ24:BA28"/>
    <mergeCell ref="AD26:AE26"/>
    <mergeCell ref="AF26:AG26"/>
    <mergeCell ref="AH26:AI26"/>
    <mergeCell ref="A28:A29"/>
    <mergeCell ref="C28:D28"/>
    <mergeCell ref="E28:F28"/>
    <mergeCell ref="G28:H28"/>
    <mergeCell ref="I28:J28"/>
    <mergeCell ref="K28:M28"/>
    <mergeCell ref="N28:O28"/>
    <mergeCell ref="P28:R28"/>
    <mergeCell ref="U32:AC32"/>
    <mergeCell ref="AD32:AE32"/>
    <mergeCell ref="AF32:AG32"/>
    <mergeCell ref="AH32:AI32"/>
    <mergeCell ref="C29:D29"/>
    <mergeCell ref="E29:F29"/>
    <mergeCell ref="G29:H29"/>
    <mergeCell ref="I29:J29"/>
    <mergeCell ref="K29:M29"/>
    <mergeCell ref="N29:O29"/>
    <mergeCell ref="P29:R29"/>
    <mergeCell ref="A30:A31"/>
    <mergeCell ref="C30:D30"/>
    <mergeCell ref="E30:F30"/>
    <mergeCell ref="G30:H30"/>
    <mergeCell ref="I30:J30"/>
    <mergeCell ref="K30:M30"/>
    <mergeCell ref="N30:O30"/>
    <mergeCell ref="P30:R30"/>
    <mergeCell ref="C31:D31"/>
    <mergeCell ref="E31:F31"/>
    <mergeCell ref="G31:H31"/>
    <mergeCell ref="I31:J31"/>
    <mergeCell ref="K31:M31"/>
    <mergeCell ref="N31:O31"/>
    <mergeCell ref="P31:R31"/>
    <mergeCell ref="A32:A33"/>
    <mergeCell ref="C32:D32"/>
    <mergeCell ref="E32:F32"/>
    <mergeCell ref="G32:H32"/>
    <mergeCell ref="I32:J32"/>
    <mergeCell ref="K32:M32"/>
    <mergeCell ref="N32:O32"/>
    <mergeCell ref="P32:R32"/>
    <mergeCell ref="C33:D33"/>
    <mergeCell ref="E33:F33"/>
    <mergeCell ref="G33:H33"/>
    <mergeCell ref="I33:J33"/>
    <mergeCell ref="K33:M33"/>
    <mergeCell ref="N33:O33"/>
    <mergeCell ref="P33:R33"/>
    <mergeCell ref="A34:A35"/>
    <mergeCell ref="C34:D34"/>
    <mergeCell ref="E34:F34"/>
    <mergeCell ref="G34:H34"/>
    <mergeCell ref="I34:J34"/>
    <mergeCell ref="K34:M34"/>
    <mergeCell ref="N34:O34"/>
    <mergeCell ref="P34:R34"/>
    <mergeCell ref="C35:D35"/>
    <mergeCell ref="E35:F35"/>
    <mergeCell ref="G35:H35"/>
    <mergeCell ref="I35:M35"/>
    <mergeCell ref="N35:O35"/>
    <mergeCell ref="P35:R35"/>
    <mergeCell ref="P36:R36"/>
    <mergeCell ref="A36:B36"/>
    <mergeCell ref="C36:D36"/>
    <mergeCell ref="E36:F36"/>
    <mergeCell ref="G36:H36"/>
    <mergeCell ref="I36:M36"/>
    <mergeCell ref="N36:O36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104"/>
  <sheetViews>
    <sheetView tabSelected="1" view="pageBreakPreview" topLeftCell="A28" zoomScale="85" zoomScaleNormal="55" zoomScaleSheetLayoutView="85" workbookViewId="0">
      <selection activeCell="B38" sqref="B38"/>
    </sheetView>
  </sheetViews>
  <sheetFormatPr defaultRowHeight="18" x14ac:dyDescent="0.25"/>
  <cols>
    <col min="1" max="1" width="20" style="1" customWidth="1"/>
    <col min="2" max="2" width="45.140625" style="2" customWidth="1"/>
    <col min="3" max="3" width="9.5703125" style="1" customWidth="1"/>
    <col min="4" max="4" width="12" style="1" customWidth="1"/>
    <col min="5" max="5" width="16.140625" style="1" bestFit="1" customWidth="1"/>
    <col min="6" max="6" width="10.140625" style="1" customWidth="1"/>
    <col min="7" max="7" width="13" style="1" customWidth="1"/>
    <col min="8" max="10" width="11.85546875" style="1" customWidth="1"/>
    <col min="11" max="11" width="13.7109375" style="1" customWidth="1"/>
    <col min="12" max="12" width="10.28515625" style="1" customWidth="1"/>
    <col min="13" max="13" width="5.42578125" style="4" customWidth="1"/>
    <col min="14" max="14" width="9.140625" style="1" customWidth="1"/>
    <col min="15" max="15" width="5.140625" style="4" customWidth="1"/>
    <col min="16" max="16" width="9.140625" style="1"/>
    <col min="17" max="17" width="4.7109375" style="4" customWidth="1"/>
    <col min="18" max="18" width="15.42578125" style="1" bestFit="1" customWidth="1"/>
    <col min="19" max="19" width="4.42578125" style="4" customWidth="1"/>
    <col min="20" max="20" width="9.140625" style="1"/>
    <col min="21" max="21" width="4.42578125" style="4" customWidth="1"/>
    <col min="22" max="22" width="9.140625" style="1"/>
    <col min="23" max="23" width="5.140625" style="4" customWidth="1"/>
    <col min="24" max="24" width="9.140625" style="1"/>
    <col min="25" max="25" width="5.7109375" style="1" customWidth="1"/>
    <col min="26" max="26" width="9.140625" style="1"/>
    <col min="27" max="27" width="5.7109375" style="1" customWidth="1"/>
    <col min="28" max="28" width="9.140625" style="1"/>
    <col min="29" max="33" width="9.140625" style="4"/>
    <col min="34" max="34" width="9.140625" style="4" customWidth="1"/>
    <col min="35" max="106" width="9.140625" style="4"/>
    <col min="107" max="16384" width="9.140625" style="1"/>
  </cols>
  <sheetData>
    <row r="1" spans="1:106" ht="18.75" x14ac:dyDescent="0.3">
      <c r="A1" s="276" t="s">
        <v>27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8"/>
    </row>
    <row r="2" spans="1:106" ht="18.75" x14ac:dyDescent="0.3">
      <c r="A2" s="6"/>
      <c r="B2" s="107"/>
      <c r="C2" s="6"/>
      <c r="D2" s="6"/>
      <c r="E2" s="6"/>
      <c r="F2" s="6"/>
      <c r="G2" s="6"/>
      <c r="H2" s="6"/>
      <c r="I2" s="6"/>
      <c r="J2" s="6"/>
      <c r="K2" s="6"/>
      <c r="L2" s="6"/>
      <c r="M2" s="21"/>
      <c r="N2" s="6"/>
      <c r="O2" s="21"/>
      <c r="P2" s="6"/>
      <c r="Q2" s="21"/>
      <c r="R2" s="6"/>
      <c r="S2" s="21"/>
      <c r="T2" s="6"/>
      <c r="U2" s="21"/>
      <c r="V2" s="6"/>
      <c r="W2" s="21"/>
      <c r="X2" s="6"/>
      <c r="Y2" s="6"/>
      <c r="Z2" s="6"/>
      <c r="AA2" s="6"/>
      <c r="AB2" s="6"/>
    </row>
    <row r="3" spans="1:106" ht="15.75" customHeight="1" x14ac:dyDescent="0.25">
      <c r="A3" s="269" t="s">
        <v>24</v>
      </c>
      <c r="B3" s="272" t="s">
        <v>29</v>
      </c>
      <c r="C3" s="254" t="s">
        <v>0</v>
      </c>
      <c r="D3" s="254"/>
      <c r="E3" s="254"/>
      <c r="F3" s="255" t="s">
        <v>1</v>
      </c>
      <c r="G3" s="256"/>
      <c r="H3" s="256"/>
      <c r="I3" s="256"/>
      <c r="J3" s="256"/>
      <c r="K3" s="256"/>
      <c r="L3" s="15"/>
      <c r="M3" s="255" t="s">
        <v>2</v>
      </c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7"/>
    </row>
    <row r="4" spans="1:106" ht="23.25" customHeight="1" x14ac:dyDescent="0.25">
      <c r="A4" s="270"/>
      <c r="B4" s="273"/>
      <c r="C4" s="253" t="s">
        <v>3</v>
      </c>
      <c r="D4" s="253" t="s">
        <v>4</v>
      </c>
      <c r="E4" s="253" t="s">
        <v>16</v>
      </c>
      <c r="F4" s="253" t="s">
        <v>17</v>
      </c>
      <c r="G4" s="253" t="s">
        <v>5</v>
      </c>
      <c r="H4" s="263" t="s">
        <v>6</v>
      </c>
      <c r="I4" s="264"/>
      <c r="J4" s="264"/>
      <c r="K4" s="265"/>
      <c r="L4" s="253" t="s">
        <v>11</v>
      </c>
      <c r="M4" s="254" t="s">
        <v>7</v>
      </c>
      <c r="N4" s="254"/>
      <c r="O4" s="254"/>
      <c r="P4" s="254"/>
      <c r="Q4" s="254" t="s">
        <v>8</v>
      </c>
      <c r="R4" s="254"/>
      <c r="S4" s="254"/>
      <c r="T4" s="254"/>
      <c r="U4" s="255" t="s">
        <v>9</v>
      </c>
      <c r="V4" s="256"/>
      <c r="W4" s="256"/>
      <c r="X4" s="257"/>
      <c r="Y4" s="255" t="s">
        <v>20</v>
      </c>
      <c r="Z4" s="256"/>
      <c r="AA4" s="256"/>
      <c r="AB4" s="257"/>
    </row>
    <row r="5" spans="1:106" ht="18.75" x14ac:dyDescent="0.3">
      <c r="A5" s="270"/>
      <c r="B5" s="273"/>
      <c r="C5" s="253"/>
      <c r="D5" s="253"/>
      <c r="E5" s="253"/>
      <c r="F5" s="253"/>
      <c r="G5" s="253"/>
      <c r="H5" s="266"/>
      <c r="I5" s="267"/>
      <c r="J5" s="267"/>
      <c r="K5" s="268"/>
      <c r="L5" s="253"/>
      <c r="M5" s="254">
        <v>1</v>
      </c>
      <c r="N5" s="254"/>
      <c r="O5" s="261">
        <v>2</v>
      </c>
      <c r="P5" s="261"/>
      <c r="Q5" s="261">
        <v>3</v>
      </c>
      <c r="R5" s="261"/>
      <c r="S5" s="261">
        <v>4</v>
      </c>
      <c r="T5" s="261"/>
      <c r="U5" s="261">
        <v>5</v>
      </c>
      <c r="V5" s="261"/>
      <c r="W5" s="261">
        <v>6</v>
      </c>
      <c r="X5" s="261"/>
      <c r="Y5" s="282">
        <v>7</v>
      </c>
      <c r="Z5" s="283"/>
      <c r="AA5" s="282">
        <v>8</v>
      </c>
      <c r="AB5" s="283"/>
    </row>
    <row r="6" spans="1:106" ht="51" customHeight="1" x14ac:dyDescent="0.25">
      <c r="A6" s="270"/>
      <c r="B6" s="274"/>
      <c r="C6" s="253"/>
      <c r="D6" s="253"/>
      <c r="E6" s="253"/>
      <c r="F6" s="253"/>
      <c r="G6" s="253"/>
      <c r="H6" s="253" t="s">
        <v>33</v>
      </c>
      <c r="I6" s="253" t="s">
        <v>34</v>
      </c>
      <c r="J6" s="253" t="s">
        <v>35</v>
      </c>
      <c r="K6" s="253" t="s">
        <v>36</v>
      </c>
      <c r="L6" s="253"/>
      <c r="M6" s="279" t="s">
        <v>10</v>
      </c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1"/>
    </row>
    <row r="7" spans="1:106" ht="39.6" customHeight="1" x14ac:dyDescent="0.25">
      <c r="A7" s="271"/>
      <c r="B7" s="275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62">
        <v>15</v>
      </c>
      <c r="N7" s="262"/>
      <c r="O7" s="258">
        <v>20</v>
      </c>
      <c r="P7" s="258"/>
      <c r="Q7" s="258">
        <v>13</v>
      </c>
      <c r="R7" s="258"/>
      <c r="S7" s="258">
        <v>20</v>
      </c>
      <c r="T7" s="258"/>
      <c r="U7" s="258">
        <v>15</v>
      </c>
      <c r="V7" s="258"/>
      <c r="W7" s="258">
        <v>20</v>
      </c>
      <c r="X7" s="258"/>
      <c r="Y7" s="258">
        <v>11</v>
      </c>
      <c r="Z7" s="258"/>
      <c r="AA7" s="258">
        <v>15</v>
      </c>
      <c r="AB7" s="258"/>
    </row>
    <row r="8" spans="1:106" ht="19.5" thickBot="1" x14ac:dyDescent="0.35">
      <c r="A8" s="44">
        <v>1</v>
      </c>
      <c r="B8" s="45">
        <v>2</v>
      </c>
      <c r="C8" s="44">
        <v>3</v>
      </c>
      <c r="D8" s="45">
        <v>4</v>
      </c>
      <c r="E8" s="44">
        <v>5</v>
      </c>
      <c r="F8" s="44">
        <v>6</v>
      </c>
      <c r="G8" s="44">
        <v>7</v>
      </c>
      <c r="H8" s="44">
        <v>8</v>
      </c>
      <c r="I8" s="44">
        <v>9</v>
      </c>
      <c r="J8" s="44">
        <v>10</v>
      </c>
      <c r="K8" s="44">
        <v>11</v>
      </c>
      <c r="L8" s="45">
        <v>12</v>
      </c>
      <c r="M8" s="259">
        <v>13</v>
      </c>
      <c r="N8" s="259"/>
      <c r="O8" s="260">
        <v>14</v>
      </c>
      <c r="P8" s="260"/>
      <c r="Q8" s="259">
        <v>15</v>
      </c>
      <c r="R8" s="259"/>
      <c r="S8" s="260">
        <v>16</v>
      </c>
      <c r="T8" s="260"/>
      <c r="U8" s="259">
        <v>17</v>
      </c>
      <c r="V8" s="259"/>
      <c r="W8" s="260">
        <v>18</v>
      </c>
      <c r="X8" s="260"/>
      <c r="Y8" s="259">
        <v>19</v>
      </c>
      <c r="Z8" s="259"/>
      <c r="AA8" s="260">
        <v>20</v>
      </c>
      <c r="AB8" s="260"/>
    </row>
    <row r="9" spans="1:106" ht="18.75" x14ac:dyDescent="0.3">
      <c r="A9" s="249" t="s">
        <v>7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1"/>
      <c r="AC9" s="41"/>
    </row>
    <row r="10" spans="1:106" s="3" customFormat="1" ht="26.25" customHeight="1" x14ac:dyDescent="0.3">
      <c r="A10" s="46" t="s">
        <v>31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8"/>
      <c r="N10" s="7"/>
      <c r="O10" s="8"/>
      <c r="P10" s="7"/>
      <c r="Q10" s="8"/>
      <c r="R10" s="7"/>
      <c r="S10" s="8"/>
      <c r="T10" s="7"/>
      <c r="U10" s="8"/>
      <c r="V10" s="7"/>
      <c r="W10" s="8"/>
      <c r="X10" s="7"/>
      <c r="Y10" s="7"/>
      <c r="Z10" s="7"/>
      <c r="AA10" s="7"/>
      <c r="AB10" s="47"/>
      <c r="AC10" s="42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</row>
    <row r="11" spans="1:106" s="4" customFormat="1" ht="37.5" x14ac:dyDescent="0.3">
      <c r="A11" s="127" t="s">
        <v>193</v>
      </c>
      <c r="B11" s="108" t="s">
        <v>21</v>
      </c>
      <c r="C11" s="110">
        <v>1</v>
      </c>
      <c r="D11" s="110"/>
      <c r="E11" s="110">
        <f t="shared" ref="E11:E25" si="0">F11/30</f>
        <v>4</v>
      </c>
      <c r="F11" s="37">
        <v>120</v>
      </c>
      <c r="G11" s="34">
        <f t="shared" ref="G11:G18" si="1">N11+P11+R11+T11+V11+X11+Z11+AB11</f>
        <v>76</v>
      </c>
      <c r="H11" s="34">
        <f t="shared" ref="H11:H18" si="2">G11-K11-I11-J11</f>
        <v>20</v>
      </c>
      <c r="I11" s="34">
        <v>56</v>
      </c>
      <c r="J11" s="34">
        <v>0</v>
      </c>
      <c r="K11" s="34">
        <v>0</v>
      </c>
      <c r="L11" s="34">
        <f t="shared" ref="L11:L18" si="3">F11-G11</f>
        <v>44</v>
      </c>
      <c r="M11" s="34">
        <v>5</v>
      </c>
      <c r="N11" s="34">
        <v>76</v>
      </c>
      <c r="O11" s="34"/>
      <c r="P11" s="34">
        <f>O11*$O$7</f>
        <v>0</v>
      </c>
      <c r="Q11" s="34"/>
      <c r="R11" s="34">
        <f>Q11*Q7</f>
        <v>0</v>
      </c>
      <c r="S11" s="34"/>
      <c r="T11" s="34">
        <f>S11*$S$7</f>
        <v>0</v>
      </c>
      <c r="U11" s="34"/>
      <c r="V11" s="34">
        <f>U11*$U$7</f>
        <v>0</v>
      </c>
      <c r="W11" s="34"/>
      <c r="X11" s="34">
        <f>W11*$W$7</f>
        <v>0</v>
      </c>
      <c r="Y11" s="34"/>
      <c r="Z11" s="34">
        <f>Y11*$Y$7</f>
        <v>0</v>
      </c>
      <c r="AA11" s="34"/>
      <c r="AB11" s="48">
        <f>AA11*$AA$7</f>
        <v>0</v>
      </c>
      <c r="AC11" s="41"/>
    </row>
    <row r="12" spans="1:106" s="4" customFormat="1" ht="37.5" x14ac:dyDescent="0.3">
      <c r="A12" s="127" t="s">
        <v>194</v>
      </c>
      <c r="B12" s="133" t="s">
        <v>248</v>
      </c>
      <c r="C12" s="109">
        <v>2</v>
      </c>
      <c r="D12" s="110"/>
      <c r="E12" s="110">
        <f t="shared" si="0"/>
        <v>5</v>
      </c>
      <c r="F12" s="37">
        <v>150</v>
      </c>
      <c r="G12" s="34">
        <f t="shared" si="1"/>
        <v>100</v>
      </c>
      <c r="H12" s="34">
        <f t="shared" si="2"/>
        <v>20</v>
      </c>
      <c r="I12" s="34">
        <v>0</v>
      </c>
      <c r="J12" s="34">
        <v>0</v>
      </c>
      <c r="K12" s="34">
        <v>80</v>
      </c>
      <c r="L12" s="34">
        <f t="shared" si="3"/>
        <v>50</v>
      </c>
      <c r="M12" s="34"/>
      <c r="N12" s="34">
        <f>M12*$M$7</f>
        <v>0</v>
      </c>
      <c r="O12" s="34">
        <v>5</v>
      </c>
      <c r="P12" s="34">
        <f t="shared" ref="P12:P18" si="4">O12*$O$7</f>
        <v>100</v>
      </c>
      <c r="Q12" s="34"/>
      <c r="R12" s="34">
        <f t="shared" ref="R12:R25" si="5">Q12*Q8</f>
        <v>0</v>
      </c>
      <c r="S12" s="34"/>
      <c r="T12" s="34">
        <f t="shared" ref="T12:T18" si="6">S12*$S$7</f>
        <v>0</v>
      </c>
      <c r="U12" s="34"/>
      <c r="V12" s="34">
        <f t="shared" ref="V12:V18" si="7">U12*$U$7</f>
        <v>0</v>
      </c>
      <c r="W12" s="34"/>
      <c r="X12" s="34">
        <f t="shared" ref="X12:X18" si="8">W12*$W$7</f>
        <v>0</v>
      </c>
      <c r="Y12" s="34"/>
      <c r="Z12" s="34">
        <f t="shared" ref="Z12:Z18" si="9">Y12*$Y$7</f>
        <v>0</v>
      </c>
      <c r="AA12" s="34"/>
      <c r="AB12" s="48">
        <f t="shared" ref="AB12:AB18" si="10">AA12*$AA$7</f>
        <v>0</v>
      </c>
      <c r="AC12" s="41"/>
    </row>
    <row r="13" spans="1:106" s="4" customFormat="1" ht="18.75" x14ac:dyDescent="0.3">
      <c r="A13" s="127" t="s">
        <v>195</v>
      </c>
      <c r="B13" s="108" t="s">
        <v>22</v>
      </c>
      <c r="C13" s="110">
        <v>2</v>
      </c>
      <c r="D13" s="110"/>
      <c r="E13" s="110">
        <f t="shared" si="0"/>
        <v>4</v>
      </c>
      <c r="F13" s="37">
        <v>120</v>
      </c>
      <c r="G13" s="34">
        <f t="shared" si="1"/>
        <v>60</v>
      </c>
      <c r="H13" s="34">
        <f t="shared" si="2"/>
        <v>48</v>
      </c>
      <c r="I13" s="34">
        <v>0</v>
      </c>
      <c r="J13" s="34">
        <v>12</v>
      </c>
      <c r="K13" s="34">
        <v>0</v>
      </c>
      <c r="L13" s="34">
        <f t="shared" si="3"/>
        <v>60</v>
      </c>
      <c r="M13" s="34"/>
      <c r="N13" s="34">
        <f>M13*$M$7</f>
        <v>0</v>
      </c>
      <c r="O13" s="34">
        <v>3</v>
      </c>
      <c r="P13" s="34">
        <f t="shared" si="4"/>
        <v>60</v>
      </c>
      <c r="Q13" s="34"/>
      <c r="R13" s="34">
        <f t="shared" si="5"/>
        <v>0</v>
      </c>
      <c r="S13" s="34"/>
      <c r="T13" s="34">
        <f t="shared" si="6"/>
        <v>0</v>
      </c>
      <c r="U13" s="34"/>
      <c r="V13" s="34">
        <f t="shared" si="7"/>
        <v>0</v>
      </c>
      <c r="W13" s="34"/>
      <c r="X13" s="34">
        <f t="shared" si="8"/>
        <v>0</v>
      </c>
      <c r="Y13" s="34"/>
      <c r="Z13" s="34">
        <f t="shared" si="9"/>
        <v>0</v>
      </c>
      <c r="AA13" s="34"/>
      <c r="AB13" s="48">
        <f t="shared" si="10"/>
        <v>0</v>
      </c>
      <c r="AC13" s="41"/>
    </row>
    <row r="14" spans="1:106" s="4" customFormat="1" ht="18.75" x14ac:dyDescent="0.3">
      <c r="A14" s="127" t="s">
        <v>238</v>
      </c>
      <c r="B14" s="108" t="s">
        <v>37</v>
      </c>
      <c r="C14" s="110"/>
      <c r="D14" s="110">
        <v>1</v>
      </c>
      <c r="E14" s="110">
        <f t="shared" si="0"/>
        <v>4</v>
      </c>
      <c r="F14" s="37">
        <v>120</v>
      </c>
      <c r="G14" s="34">
        <f t="shared" si="1"/>
        <v>60</v>
      </c>
      <c r="H14" s="34">
        <f t="shared" si="2"/>
        <v>30</v>
      </c>
      <c r="I14" s="34">
        <v>16</v>
      </c>
      <c r="J14" s="34">
        <v>14</v>
      </c>
      <c r="K14" s="34">
        <v>0</v>
      </c>
      <c r="L14" s="34">
        <f t="shared" si="3"/>
        <v>60</v>
      </c>
      <c r="M14" s="34">
        <v>4</v>
      </c>
      <c r="N14" s="34">
        <f>M14*$M$7</f>
        <v>60</v>
      </c>
      <c r="O14" s="34"/>
      <c r="P14" s="34">
        <f t="shared" si="4"/>
        <v>0</v>
      </c>
      <c r="Q14" s="34"/>
      <c r="R14" s="34">
        <f t="shared" si="5"/>
        <v>0</v>
      </c>
      <c r="S14" s="34"/>
      <c r="T14" s="34">
        <f t="shared" si="6"/>
        <v>0</v>
      </c>
      <c r="U14" s="34"/>
      <c r="V14" s="34">
        <f t="shared" si="7"/>
        <v>0</v>
      </c>
      <c r="W14" s="34"/>
      <c r="X14" s="34">
        <f t="shared" si="8"/>
        <v>0</v>
      </c>
      <c r="Y14" s="34"/>
      <c r="Z14" s="34">
        <f t="shared" si="9"/>
        <v>0</v>
      </c>
      <c r="AA14" s="34"/>
      <c r="AB14" s="48">
        <f t="shared" si="10"/>
        <v>0</v>
      </c>
      <c r="AC14" s="41"/>
    </row>
    <row r="15" spans="1:106" s="4" customFormat="1" ht="37.5" x14ac:dyDescent="0.3">
      <c r="A15" s="127" t="s">
        <v>239</v>
      </c>
      <c r="B15" s="108" t="s">
        <v>39</v>
      </c>
      <c r="C15" s="110"/>
      <c r="D15" s="110">
        <v>2</v>
      </c>
      <c r="E15" s="110">
        <f t="shared" si="0"/>
        <v>3</v>
      </c>
      <c r="F15" s="37">
        <v>90</v>
      </c>
      <c r="G15" s="34">
        <f t="shared" si="1"/>
        <v>40</v>
      </c>
      <c r="H15" s="34">
        <f t="shared" si="2"/>
        <v>24</v>
      </c>
      <c r="I15" s="34">
        <v>8</v>
      </c>
      <c r="J15" s="34">
        <v>8</v>
      </c>
      <c r="K15" s="34">
        <v>0</v>
      </c>
      <c r="L15" s="34">
        <f t="shared" si="3"/>
        <v>50</v>
      </c>
      <c r="M15" s="34"/>
      <c r="N15" s="34">
        <f>M15*$M$7</f>
        <v>0</v>
      </c>
      <c r="O15" s="34">
        <v>2</v>
      </c>
      <c r="P15" s="34">
        <f t="shared" si="4"/>
        <v>40</v>
      </c>
      <c r="Q15" s="34"/>
      <c r="R15" s="34">
        <f t="shared" si="5"/>
        <v>0</v>
      </c>
      <c r="S15" s="34"/>
      <c r="T15" s="34">
        <f t="shared" si="6"/>
        <v>0</v>
      </c>
      <c r="U15" s="34"/>
      <c r="V15" s="34">
        <f t="shared" si="7"/>
        <v>0</v>
      </c>
      <c r="W15" s="34"/>
      <c r="X15" s="34">
        <f t="shared" si="8"/>
        <v>0</v>
      </c>
      <c r="Y15" s="34"/>
      <c r="Z15" s="34">
        <f t="shared" si="9"/>
        <v>0</v>
      </c>
      <c r="AA15" s="34"/>
      <c r="AB15" s="48">
        <f t="shared" si="10"/>
        <v>0</v>
      </c>
      <c r="AC15" s="41"/>
    </row>
    <row r="16" spans="1:106" s="4" customFormat="1" ht="37.5" x14ac:dyDescent="0.3">
      <c r="A16" s="127" t="s">
        <v>196</v>
      </c>
      <c r="B16" s="108" t="s">
        <v>23</v>
      </c>
      <c r="C16" s="110">
        <v>1</v>
      </c>
      <c r="D16" s="110"/>
      <c r="E16" s="110">
        <f t="shared" si="0"/>
        <v>5</v>
      </c>
      <c r="F16" s="37">
        <v>150</v>
      </c>
      <c r="G16" s="34">
        <f t="shared" si="1"/>
        <v>60</v>
      </c>
      <c r="H16" s="34">
        <f t="shared" si="2"/>
        <v>40</v>
      </c>
      <c r="I16" s="34">
        <v>0</v>
      </c>
      <c r="J16" s="34">
        <v>20</v>
      </c>
      <c r="K16" s="34">
        <v>0</v>
      </c>
      <c r="L16" s="34">
        <f t="shared" si="3"/>
        <v>90</v>
      </c>
      <c r="M16" s="34">
        <v>4</v>
      </c>
      <c r="N16" s="34">
        <f>M16*$M$7</f>
        <v>60</v>
      </c>
      <c r="O16" s="34"/>
      <c r="P16" s="34">
        <f t="shared" si="4"/>
        <v>0</v>
      </c>
      <c r="Q16" s="34"/>
      <c r="R16" s="34">
        <f t="shared" si="5"/>
        <v>0</v>
      </c>
      <c r="S16" s="34"/>
      <c r="T16" s="34">
        <f t="shared" si="6"/>
        <v>0</v>
      </c>
      <c r="U16" s="34"/>
      <c r="V16" s="34">
        <f t="shared" si="7"/>
        <v>0</v>
      </c>
      <c r="W16" s="34"/>
      <c r="X16" s="34">
        <f t="shared" si="8"/>
        <v>0</v>
      </c>
      <c r="Y16" s="34"/>
      <c r="Z16" s="34">
        <f t="shared" si="9"/>
        <v>0</v>
      </c>
      <c r="AA16" s="34"/>
      <c r="AB16" s="48">
        <f t="shared" si="10"/>
        <v>0</v>
      </c>
      <c r="AC16" s="41"/>
    </row>
    <row r="17" spans="1:106" s="4" customFormat="1" ht="18.75" x14ac:dyDescent="0.3">
      <c r="A17" s="127" t="s">
        <v>197</v>
      </c>
      <c r="B17" s="108" t="s">
        <v>40</v>
      </c>
      <c r="C17" s="109">
        <v>1</v>
      </c>
      <c r="D17" s="110"/>
      <c r="E17" s="110">
        <f t="shared" si="0"/>
        <v>5</v>
      </c>
      <c r="F17" s="37">
        <v>150</v>
      </c>
      <c r="G17" s="34">
        <f t="shared" si="1"/>
        <v>76</v>
      </c>
      <c r="H17" s="34">
        <f t="shared" si="2"/>
        <v>14</v>
      </c>
      <c r="I17" s="34">
        <v>62</v>
      </c>
      <c r="J17" s="34">
        <v>0</v>
      </c>
      <c r="K17" s="34">
        <v>0</v>
      </c>
      <c r="L17" s="34">
        <f t="shared" si="3"/>
        <v>74</v>
      </c>
      <c r="M17" s="34">
        <v>5</v>
      </c>
      <c r="N17" s="34">
        <v>76</v>
      </c>
      <c r="O17" s="34"/>
      <c r="P17" s="34">
        <f t="shared" si="4"/>
        <v>0</v>
      </c>
      <c r="Q17" s="34"/>
      <c r="R17" s="34">
        <f t="shared" si="5"/>
        <v>0</v>
      </c>
      <c r="S17" s="34"/>
      <c r="T17" s="34">
        <f t="shared" si="6"/>
        <v>0</v>
      </c>
      <c r="U17" s="34"/>
      <c r="V17" s="34">
        <f t="shared" si="7"/>
        <v>0</v>
      </c>
      <c r="W17" s="34"/>
      <c r="X17" s="34">
        <f t="shared" si="8"/>
        <v>0</v>
      </c>
      <c r="Y17" s="34"/>
      <c r="Z17" s="34">
        <f t="shared" si="9"/>
        <v>0</v>
      </c>
      <c r="AA17" s="34"/>
      <c r="AB17" s="48">
        <f t="shared" si="10"/>
        <v>0</v>
      </c>
      <c r="AC17" s="41"/>
    </row>
    <row r="18" spans="1:106" s="4" customFormat="1" ht="18.75" x14ac:dyDescent="0.3">
      <c r="A18" s="127" t="s">
        <v>198</v>
      </c>
      <c r="B18" s="108" t="s">
        <v>38</v>
      </c>
      <c r="C18" s="110"/>
      <c r="D18" s="110">
        <v>2</v>
      </c>
      <c r="E18" s="110">
        <f t="shared" si="0"/>
        <v>3</v>
      </c>
      <c r="F18" s="37">
        <v>90</v>
      </c>
      <c r="G18" s="34">
        <f t="shared" si="1"/>
        <v>40</v>
      </c>
      <c r="H18" s="34">
        <f t="shared" si="2"/>
        <v>32</v>
      </c>
      <c r="I18" s="34">
        <v>0</v>
      </c>
      <c r="J18" s="34">
        <v>8</v>
      </c>
      <c r="K18" s="34">
        <v>0</v>
      </c>
      <c r="L18" s="34">
        <f t="shared" si="3"/>
        <v>50</v>
      </c>
      <c r="M18" s="34"/>
      <c r="N18" s="34">
        <f>M18*$M$7</f>
        <v>0</v>
      </c>
      <c r="O18" s="34">
        <v>2</v>
      </c>
      <c r="P18" s="34">
        <f t="shared" si="4"/>
        <v>40</v>
      </c>
      <c r="Q18" s="34"/>
      <c r="R18" s="34">
        <f t="shared" si="5"/>
        <v>0</v>
      </c>
      <c r="S18" s="34"/>
      <c r="T18" s="34">
        <f t="shared" si="6"/>
        <v>0</v>
      </c>
      <c r="U18" s="34"/>
      <c r="V18" s="34">
        <f t="shared" si="7"/>
        <v>0</v>
      </c>
      <c r="W18" s="34"/>
      <c r="X18" s="34">
        <f t="shared" si="8"/>
        <v>0</v>
      </c>
      <c r="Y18" s="34"/>
      <c r="Z18" s="34">
        <f t="shared" si="9"/>
        <v>0</v>
      </c>
      <c r="AA18" s="34"/>
      <c r="AB18" s="48">
        <f t="shared" si="10"/>
        <v>0</v>
      </c>
      <c r="AC18" s="41"/>
    </row>
    <row r="19" spans="1:106" s="4" customFormat="1" ht="18.75" x14ac:dyDescent="0.3">
      <c r="A19" s="127" t="s">
        <v>199</v>
      </c>
      <c r="B19" s="108" t="s">
        <v>150</v>
      </c>
      <c r="C19" s="110"/>
      <c r="D19" s="110">
        <v>1</v>
      </c>
      <c r="E19" s="110">
        <f t="shared" si="0"/>
        <v>3</v>
      </c>
      <c r="F19" s="37">
        <v>90</v>
      </c>
      <c r="G19" s="34">
        <f t="shared" ref="G19:G25" si="11">N19+P19+R19+T19+V19+X19+Z19+AB19</f>
        <v>30</v>
      </c>
      <c r="H19" s="34">
        <f t="shared" ref="H19:H25" si="12">G19-K19-I19-J19</f>
        <v>20</v>
      </c>
      <c r="I19" s="34">
        <v>0</v>
      </c>
      <c r="J19" s="34">
        <v>10</v>
      </c>
      <c r="K19" s="34">
        <v>0</v>
      </c>
      <c r="L19" s="34">
        <f t="shared" ref="L19:L25" si="13">F19-G19</f>
        <v>60</v>
      </c>
      <c r="M19" s="34">
        <v>2</v>
      </c>
      <c r="N19" s="34">
        <f t="shared" ref="N19:N25" si="14">M19*$M$7</f>
        <v>30</v>
      </c>
      <c r="O19" s="34"/>
      <c r="P19" s="34">
        <f t="shared" ref="P19:P25" si="15">O19*$O$7</f>
        <v>0</v>
      </c>
      <c r="Q19" s="34"/>
      <c r="R19" s="34">
        <f t="shared" si="5"/>
        <v>0</v>
      </c>
      <c r="S19" s="34"/>
      <c r="T19" s="34">
        <f t="shared" ref="T19:T25" si="16">S19*$S$7</f>
        <v>0</v>
      </c>
      <c r="U19" s="34"/>
      <c r="V19" s="34">
        <f t="shared" ref="V19:V25" si="17">U19*$U$7</f>
        <v>0</v>
      </c>
      <c r="W19" s="34"/>
      <c r="X19" s="34">
        <f t="shared" ref="X19:X25" si="18">W19*$W$7</f>
        <v>0</v>
      </c>
      <c r="Y19" s="34"/>
      <c r="Z19" s="34">
        <f t="shared" ref="Z19:Z25" si="19">Y19*$Y$7</f>
        <v>0</v>
      </c>
      <c r="AA19" s="34"/>
      <c r="AB19" s="48">
        <f t="shared" ref="AB19:AB25" si="20">AA19*$AA$7</f>
        <v>0</v>
      </c>
      <c r="AC19" s="41"/>
    </row>
    <row r="20" spans="1:106" s="4" customFormat="1" ht="18.75" x14ac:dyDescent="0.3">
      <c r="A20" s="127" t="s">
        <v>200</v>
      </c>
      <c r="B20" s="108" t="s">
        <v>44</v>
      </c>
      <c r="C20" s="110">
        <v>1</v>
      </c>
      <c r="D20" s="110"/>
      <c r="E20" s="110">
        <f t="shared" si="0"/>
        <v>5</v>
      </c>
      <c r="F20" s="37">
        <v>150</v>
      </c>
      <c r="G20" s="34">
        <f t="shared" si="11"/>
        <v>76</v>
      </c>
      <c r="H20" s="34">
        <f t="shared" si="12"/>
        <v>38</v>
      </c>
      <c r="I20" s="34">
        <v>18</v>
      </c>
      <c r="J20" s="34">
        <v>20</v>
      </c>
      <c r="K20" s="34">
        <v>0</v>
      </c>
      <c r="L20" s="34">
        <f t="shared" si="13"/>
        <v>74</v>
      </c>
      <c r="M20" s="34">
        <v>5</v>
      </c>
      <c r="N20" s="34">
        <v>76</v>
      </c>
      <c r="O20" s="34"/>
      <c r="P20" s="34">
        <f t="shared" si="15"/>
        <v>0</v>
      </c>
      <c r="Q20" s="34"/>
      <c r="R20" s="34">
        <f t="shared" si="5"/>
        <v>0</v>
      </c>
      <c r="S20" s="34"/>
      <c r="T20" s="34">
        <f t="shared" si="16"/>
        <v>0</v>
      </c>
      <c r="U20" s="34"/>
      <c r="V20" s="34">
        <f t="shared" si="17"/>
        <v>0</v>
      </c>
      <c r="W20" s="34"/>
      <c r="X20" s="34">
        <f t="shared" si="18"/>
        <v>0</v>
      </c>
      <c r="Y20" s="34"/>
      <c r="Z20" s="34">
        <f t="shared" si="19"/>
        <v>0</v>
      </c>
      <c r="AA20" s="34"/>
      <c r="AB20" s="48">
        <f t="shared" si="20"/>
        <v>0</v>
      </c>
      <c r="AC20" s="41"/>
    </row>
    <row r="21" spans="1:106" s="4" customFormat="1" ht="37.5" x14ac:dyDescent="0.3">
      <c r="A21" s="127" t="s">
        <v>201</v>
      </c>
      <c r="B21" s="108" t="s">
        <v>189</v>
      </c>
      <c r="C21" s="110"/>
      <c r="D21" s="110">
        <v>2</v>
      </c>
      <c r="E21" s="110">
        <f t="shared" si="0"/>
        <v>4</v>
      </c>
      <c r="F21" s="37">
        <v>120</v>
      </c>
      <c r="G21" s="34">
        <f t="shared" si="11"/>
        <v>80</v>
      </c>
      <c r="H21" s="34">
        <f t="shared" si="12"/>
        <v>40</v>
      </c>
      <c r="I21" s="34">
        <v>0</v>
      </c>
      <c r="J21" s="34">
        <v>40</v>
      </c>
      <c r="K21" s="34">
        <v>0</v>
      </c>
      <c r="L21" s="34">
        <f t="shared" si="13"/>
        <v>40</v>
      </c>
      <c r="M21" s="34"/>
      <c r="N21" s="34">
        <f t="shared" si="14"/>
        <v>0</v>
      </c>
      <c r="O21" s="34">
        <v>4</v>
      </c>
      <c r="P21" s="34">
        <f t="shared" si="15"/>
        <v>80</v>
      </c>
      <c r="Q21" s="34"/>
      <c r="R21" s="34">
        <f t="shared" si="5"/>
        <v>0</v>
      </c>
      <c r="S21" s="34"/>
      <c r="T21" s="34">
        <f t="shared" si="16"/>
        <v>0</v>
      </c>
      <c r="U21" s="34"/>
      <c r="V21" s="34">
        <f t="shared" si="17"/>
        <v>0</v>
      </c>
      <c r="W21" s="34"/>
      <c r="X21" s="34">
        <f t="shared" si="18"/>
        <v>0</v>
      </c>
      <c r="Y21" s="34"/>
      <c r="Z21" s="34">
        <f t="shared" si="19"/>
        <v>0</v>
      </c>
      <c r="AA21" s="34"/>
      <c r="AB21" s="48">
        <f t="shared" si="20"/>
        <v>0</v>
      </c>
      <c r="AC21" s="41"/>
    </row>
    <row r="22" spans="1:106" s="4" customFormat="1" ht="18.75" x14ac:dyDescent="0.3">
      <c r="A22" s="127" t="s">
        <v>202</v>
      </c>
      <c r="B22" s="108" t="s">
        <v>45</v>
      </c>
      <c r="C22" s="110"/>
      <c r="D22" s="110">
        <v>2</v>
      </c>
      <c r="E22" s="110">
        <f t="shared" si="0"/>
        <v>3</v>
      </c>
      <c r="F22" s="37">
        <v>90</v>
      </c>
      <c r="G22" s="34">
        <f t="shared" si="11"/>
        <v>40</v>
      </c>
      <c r="H22" s="34">
        <f t="shared" si="12"/>
        <v>10</v>
      </c>
      <c r="I22" s="34">
        <v>30</v>
      </c>
      <c r="J22" s="34">
        <v>0</v>
      </c>
      <c r="K22" s="34">
        <v>0</v>
      </c>
      <c r="L22" s="34">
        <f t="shared" si="13"/>
        <v>50</v>
      </c>
      <c r="M22" s="34"/>
      <c r="N22" s="34">
        <f t="shared" si="14"/>
        <v>0</v>
      </c>
      <c r="O22" s="34">
        <v>2</v>
      </c>
      <c r="P22" s="34">
        <f t="shared" si="15"/>
        <v>40</v>
      </c>
      <c r="Q22" s="34"/>
      <c r="R22" s="34">
        <f t="shared" si="5"/>
        <v>0</v>
      </c>
      <c r="S22" s="34"/>
      <c r="T22" s="34">
        <f t="shared" si="16"/>
        <v>0</v>
      </c>
      <c r="U22" s="34"/>
      <c r="V22" s="34">
        <f t="shared" si="17"/>
        <v>0</v>
      </c>
      <c r="W22" s="34"/>
      <c r="X22" s="34">
        <f t="shared" si="18"/>
        <v>0</v>
      </c>
      <c r="Y22" s="34"/>
      <c r="Z22" s="34">
        <f t="shared" si="19"/>
        <v>0</v>
      </c>
      <c r="AA22" s="34"/>
      <c r="AB22" s="48">
        <f t="shared" si="20"/>
        <v>0</v>
      </c>
      <c r="AC22" s="41"/>
    </row>
    <row r="23" spans="1:106" s="4" customFormat="1" ht="18.75" x14ac:dyDescent="0.3">
      <c r="A23" s="127" t="s">
        <v>203</v>
      </c>
      <c r="B23" s="108" t="s">
        <v>46</v>
      </c>
      <c r="C23" s="110">
        <v>2</v>
      </c>
      <c r="D23" s="110"/>
      <c r="E23" s="110">
        <f t="shared" si="0"/>
        <v>5</v>
      </c>
      <c r="F23" s="37">
        <v>150</v>
      </c>
      <c r="G23" s="34">
        <f t="shared" si="11"/>
        <v>80</v>
      </c>
      <c r="H23" s="34">
        <f t="shared" si="12"/>
        <v>40</v>
      </c>
      <c r="I23" s="34">
        <v>40</v>
      </c>
      <c r="J23" s="34">
        <v>0</v>
      </c>
      <c r="K23" s="34">
        <v>0</v>
      </c>
      <c r="L23" s="34">
        <f t="shared" si="13"/>
        <v>70</v>
      </c>
      <c r="M23" s="34"/>
      <c r="N23" s="34">
        <f t="shared" si="14"/>
        <v>0</v>
      </c>
      <c r="O23" s="34">
        <v>4</v>
      </c>
      <c r="P23" s="34">
        <f t="shared" si="15"/>
        <v>80</v>
      </c>
      <c r="Q23" s="34"/>
      <c r="R23" s="34">
        <f t="shared" si="5"/>
        <v>0</v>
      </c>
      <c r="S23" s="34"/>
      <c r="T23" s="34">
        <f t="shared" si="16"/>
        <v>0</v>
      </c>
      <c r="U23" s="34"/>
      <c r="V23" s="34">
        <f t="shared" si="17"/>
        <v>0</v>
      </c>
      <c r="W23" s="34"/>
      <c r="X23" s="34">
        <f t="shared" si="18"/>
        <v>0</v>
      </c>
      <c r="Y23" s="34"/>
      <c r="Z23" s="34">
        <f t="shared" si="19"/>
        <v>0</v>
      </c>
      <c r="AA23" s="34"/>
      <c r="AB23" s="48">
        <f t="shared" si="20"/>
        <v>0</v>
      </c>
      <c r="AC23" s="41"/>
    </row>
    <row r="24" spans="1:106" s="4" customFormat="1" ht="18.75" x14ac:dyDescent="0.3">
      <c r="A24" s="127" t="s">
        <v>204</v>
      </c>
      <c r="B24" s="112" t="s">
        <v>151</v>
      </c>
      <c r="C24" s="110"/>
      <c r="D24" s="110">
        <v>1</v>
      </c>
      <c r="E24" s="110">
        <f t="shared" si="0"/>
        <v>4</v>
      </c>
      <c r="F24" s="37">
        <v>120</v>
      </c>
      <c r="G24" s="34">
        <f t="shared" si="11"/>
        <v>60</v>
      </c>
      <c r="H24" s="34">
        <f t="shared" si="12"/>
        <v>36</v>
      </c>
      <c r="I24" s="34">
        <v>12</v>
      </c>
      <c r="J24" s="34">
        <v>12</v>
      </c>
      <c r="K24" s="34">
        <v>0</v>
      </c>
      <c r="L24" s="34">
        <f t="shared" si="13"/>
        <v>60</v>
      </c>
      <c r="M24" s="34">
        <v>4</v>
      </c>
      <c r="N24" s="34">
        <f t="shared" si="14"/>
        <v>60</v>
      </c>
      <c r="O24" s="34"/>
      <c r="P24" s="34">
        <f t="shared" si="15"/>
        <v>0</v>
      </c>
      <c r="Q24" s="34"/>
      <c r="R24" s="34">
        <f t="shared" si="5"/>
        <v>0</v>
      </c>
      <c r="S24" s="34"/>
      <c r="T24" s="34">
        <f t="shared" si="16"/>
        <v>0</v>
      </c>
      <c r="U24" s="34"/>
      <c r="V24" s="34">
        <f t="shared" si="17"/>
        <v>0</v>
      </c>
      <c r="W24" s="34"/>
      <c r="X24" s="34">
        <f t="shared" si="18"/>
        <v>0</v>
      </c>
      <c r="Y24" s="34"/>
      <c r="Z24" s="34">
        <f t="shared" si="19"/>
        <v>0</v>
      </c>
      <c r="AA24" s="34"/>
      <c r="AB24" s="48">
        <f t="shared" si="20"/>
        <v>0</v>
      </c>
      <c r="AC24" s="41"/>
    </row>
    <row r="25" spans="1:106" s="4" customFormat="1" ht="37.5" x14ac:dyDescent="0.3">
      <c r="A25" s="127" t="s">
        <v>205</v>
      </c>
      <c r="B25" s="108" t="s">
        <v>153</v>
      </c>
      <c r="C25" s="109"/>
      <c r="D25" s="110">
        <v>2</v>
      </c>
      <c r="E25" s="110">
        <f t="shared" si="0"/>
        <v>3</v>
      </c>
      <c r="F25" s="37">
        <v>90</v>
      </c>
      <c r="G25" s="34">
        <f t="shared" si="11"/>
        <v>60</v>
      </c>
      <c r="H25" s="34">
        <f t="shared" si="12"/>
        <v>46</v>
      </c>
      <c r="I25" s="34">
        <v>4</v>
      </c>
      <c r="J25" s="34">
        <v>10</v>
      </c>
      <c r="K25" s="34">
        <v>0</v>
      </c>
      <c r="L25" s="34">
        <f t="shared" si="13"/>
        <v>30</v>
      </c>
      <c r="M25" s="34"/>
      <c r="N25" s="34">
        <f t="shared" si="14"/>
        <v>0</v>
      </c>
      <c r="O25" s="34">
        <v>3</v>
      </c>
      <c r="P25" s="34">
        <f t="shared" si="15"/>
        <v>60</v>
      </c>
      <c r="Q25" s="34"/>
      <c r="R25" s="34">
        <f t="shared" si="5"/>
        <v>0</v>
      </c>
      <c r="S25" s="34"/>
      <c r="T25" s="34">
        <f t="shared" si="16"/>
        <v>0</v>
      </c>
      <c r="U25" s="34"/>
      <c r="V25" s="34">
        <f t="shared" si="17"/>
        <v>0</v>
      </c>
      <c r="W25" s="34"/>
      <c r="X25" s="34">
        <f t="shared" si="18"/>
        <v>0</v>
      </c>
      <c r="Y25" s="34"/>
      <c r="Z25" s="34">
        <f t="shared" si="19"/>
        <v>0</v>
      </c>
      <c r="AA25" s="34"/>
      <c r="AB25" s="48">
        <f t="shared" si="20"/>
        <v>0</v>
      </c>
      <c r="AC25" s="41"/>
    </row>
    <row r="26" spans="1:106" s="4" customFormat="1" ht="18.75" x14ac:dyDescent="0.3">
      <c r="A26" s="252" t="s">
        <v>41</v>
      </c>
      <c r="B26" s="248"/>
      <c r="C26" s="39"/>
      <c r="D26" s="39"/>
      <c r="E26" s="40">
        <f t="shared" ref="E26:AB26" si="21">SUM(E11:E25)</f>
        <v>60</v>
      </c>
      <c r="F26" s="40">
        <f t="shared" si="21"/>
        <v>1800</v>
      </c>
      <c r="G26" s="40">
        <f t="shared" si="21"/>
        <v>938</v>
      </c>
      <c r="H26" s="40">
        <f t="shared" si="21"/>
        <v>458</v>
      </c>
      <c r="I26" s="40">
        <f t="shared" si="21"/>
        <v>246</v>
      </c>
      <c r="J26" s="40">
        <f t="shared" si="21"/>
        <v>154</v>
      </c>
      <c r="K26" s="40">
        <f t="shared" si="21"/>
        <v>80</v>
      </c>
      <c r="L26" s="40">
        <f t="shared" si="21"/>
        <v>862</v>
      </c>
      <c r="M26" s="40">
        <f t="shared" si="21"/>
        <v>29</v>
      </c>
      <c r="N26" s="40">
        <f t="shared" si="21"/>
        <v>438</v>
      </c>
      <c r="O26" s="40">
        <f t="shared" si="21"/>
        <v>25</v>
      </c>
      <c r="P26" s="40">
        <f t="shared" si="21"/>
        <v>500</v>
      </c>
      <c r="Q26" s="40">
        <f t="shared" si="21"/>
        <v>0</v>
      </c>
      <c r="R26" s="40">
        <f t="shared" si="21"/>
        <v>0</v>
      </c>
      <c r="S26" s="40">
        <f t="shared" si="21"/>
        <v>0</v>
      </c>
      <c r="T26" s="40">
        <f t="shared" si="21"/>
        <v>0</v>
      </c>
      <c r="U26" s="40">
        <f t="shared" si="21"/>
        <v>0</v>
      </c>
      <c r="V26" s="40">
        <f t="shared" si="21"/>
        <v>0</v>
      </c>
      <c r="W26" s="40">
        <f t="shared" si="21"/>
        <v>0</v>
      </c>
      <c r="X26" s="40">
        <f t="shared" si="21"/>
        <v>0</v>
      </c>
      <c r="Y26" s="40">
        <f t="shared" si="21"/>
        <v>0</v>
      </c>
      <c r="Z26" s="40">
        <f t="shared" si="21"/>
        <v>0</v>
      </c>
      <c r="AA26" s="40">
        <f t="shared" si="21"/>
        <v>0</v>
      </c>
      <c r="AB26" s="40">
        <f t="shared" si="21"/>
        <v>0</v>
      </c>
      <c r="AC26" s="41"/>
    </row>
    <row r="27" spans="1:106" ht="19.5" thickBot="1" x14ac:dyDescent="0.35">
      <c r="A27" s="242" t="s">
        <v>43</v>
      </c>
      <c r="B27" s="243"/>
      <c r="C27" s="52"/>
      <c r="D27" s="52"/>
      <c r="E27" s="53">
        <f>E26</f>
        <v>60</v>
      </c>
      <c r="F27" s="53">
        <f t="shared" ref="F27:AB27" si="22">F26</f>
        <v>1800</v>
      </c>
      <c r="G27" s="53">
        <f t="shared" si="22"/>
        <v>938</v>
      </c>
      <c r="H27" s="53">
        <f t="shared" si="22"/>
        <v>458</v>
      </c>
      <c r="I27" s="53">
        <f t="shared" si="22"/>
        <v>246</v>
      </c>
      <c r="J27" s="53">
        <f t="shared" si="22"/>
        <v>154</v>
      </c>
      <c r="K27" s="53">
        <f t="shared" si="22"/>
        <v>80</v>
      </c>
      <c r="L27" s="53">
        <f t="shared" si="22"/>
        <v>862</v>
      </c>
      <c r="M27" s="53">
        <f t="shared" si="22"/>
        <v>29</v>
      </c>
      <c r="N27" s="53">
        <f t="shared" si="22"/>
        <v>438</v>
      </c>
      <c r="O27" s="53">
        <f t="shared" si="22"/>
        <v>25</v>
      </c>
      <c r="P27" s="53">
        <f t="shared" si="22"/>
        <v>500</v>
      </c>
      <c r="Q27" s="53">
        <f t="shared" si="22"/>
        <v>0</v>
      </c>
      <c r="R27" s="53">
        <f t="shared" si="22"/>
        <v>0</v>
      </c>
      <c r="S27" s="53">
        <f t="shared" si="22"/>
        <v>0</v>
      </c>
      <c r="T27" s="53">
        <f t="shared" si="22"/>
        <v>0</v>
      </c>
      <c r="U27" s="53">
        <f t="shared" si="22"/>
        <v>0</v>
      </c>
      <c r="V27" s="53">
        <f t="shared" si="22"/>
        <v>0</v>
      </c>
      <c r="W27" s="53">
        <f t="shared" si="22"/>
        <v>0</v>
      </c>
      <c r="X27" s="53">
        <f t="shared" si="22"/>
        <v>0</v>
      </c>
      <c r="Y27" s="53">
        <f t="shared" si="22"/>
        <v>0</v>
      </c>
      <c r="Z27" s="53">
        <f t="shared" si="22"/>
        <v>0</v>
      </c>
      <c r="AA27" s="53">
        <f t="shared" si="22"/>
        <v>0</v>
      </c>
      <c r="AB27" s="53">
        <f t="shared" si="22"/>
        <v>0</v>
      </c>
      <c r="AC27" s="41"/>
    </row>
    <row r="28" spans="1:106" ht="18.75" x14ac:dyDescent="0.3">
      <c r="A28" s="249" t="s">
        <v>8</v>
      </c>
      <c r="B28" s="250"/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0"/>
      <c r="AA28" s="250"/>
      <c r="AB28" s="251"/>
      <c r="AC28" s="41"/>
    </row>
    <row r="29" spans="1:106" s="3" customFormat="1" ht="26.25" customHeight="1" x14ac:dyDescent="0.3">
      <c r="A29" s="46" t="s">
        <v>31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  <c r="N29" s="7"/>
      <c r="O29" s="8"/>
      <c r="P29" s="7"/>
      <c r="Q29" s="8"/>
      <c r="R29" s="7"/>
      <c r="S29" s="8"/>
      <c r="T29" s="7"/>
      <c r="U29" s="8"/>
      <c r="V29" s="7"/>
      <c r="W29" s="8"/>
      <c r="X29" s="7"/>
      <c r="Y29" s="7"/>
      <c r="Z29" s="7"/>
      <c r="AA29" s="7"/>
      <c r="AB29" s="47"/>
      <c r="AC29" s="42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</row>
    <row r="30" spans="1:106" s="4" customFormat="1" ht="56.25" x14ac:dyDescent="0.3">
      <c r="A30" s="134" t="s">
        <v>208</v>
      </c>
      <c r="B30" s="11" t="s">
        <v>252</v>
      </c>
      <c r="C30" s="7"/>
      <c r="D30" s="33">
        <v>3</v>
      </c>
      <c r="E30" s="110">
        <f t="shared" ref="E30:E41" si="23">F30/30</f>
        <v>3</v>
      </c>
      <c r="F30" s="33">
        <v>90</v>
      </c>
      <c r="G30" s="33">
        <v>60</v>
      </c>
      <c r="H30" s="33">
        <v>36</v>
      </c>
      <c r="I30" s="33">
        <v>24</v>
      </c>
      <c r="J30" s="33">
        <v>0</v>
      </c>
      <c r="K30" s="33">
        <v>0</v>
      </c>
      <c r="L30" s="33">
        <v>30</v>
      </c>
      <c r="M30" s="8"/>
      <c r="N30" s="7"/>
      <c r="O30" s="8"/>
      <c r="P30" s="7"/>
      <c r="Q30" s="8"/>
      <c r="R30" s="7"/>
      <c r="S30" s="8"/>
      <c r="T30" s="7"/>
      <c r="U30" s="8"/>
      <c r="V30" s="7"/>
      <c r="W30" s="8"/>
      <c r="X30" s="7"/>
      <c r="Y30" s="7"/>
      <c r="Z30" s="7"/>
      <c r="AA30" s="7"/>
      <c r="AB30" s="47"/>
      <c r="AC30" s="41"/>
    </row>
    <row r="31" spans="1:106" s="4" customFormat="1" ht="18.75" x14ac:dyDescent="0.3">
      <c r="A31" s="127" t="s">
        <v>207</v>
      </c>
      <c r="B31" s="108" t="s">
        <v>61</v>
      </c>
      <c r="C31" s="109"/>
      <c r="D31" s="109" t="s">
        <v>48</v>
      </c>
      <c r="E31" s="110">
        <f t="shared" si="23"/>
        <v>3</v>
      </c>
      <c r="F31" s="113">
        <v>90</v>
      </c>
      <c r="G31" s="34">
        <f>N31+P31+R31+T31+V31+X31+Z31+AB31</f>
        <v>56</v>
      </c>
      <c r="H31" s="34">
        <f t="shared" ref="H31:H41" si="24">G31-K31-I31-J31</f>
        <v>4</v>
      </c>
      <c r="I31" s="34">
        <v>52</v>
      </c>
      <c r="J31" s="34">
        <v>0</v>
      </c>
      <c r="K31" s="34">
        <v>0</v>
      </c>
      <c r="L31" s="34">
        <f>F31-G31</f>
        <v>34</v>
      </c>
      <c r="M31" s="34"/>
      <c r="N31" s="34">
        <f>M31*$M$7</f>
        <v>0</v>
      </c>
      <c r="O31" s="34"/>
      <c r="P31" s="34">
        <f>O31*$O$7</f>
        <v>0</v>
      </c>
      <c r="Q31" s="34">
        <v>1</v>
      </c>
      <c r="R31" s="34">
        <v>16</v>
      </c>
      <c r="S31" s="34">
        <v>2</v>
      </c>
      <c r="T31" s="34">
        <f t="shared" ref="T31:T41" si="25">S31*$S$7</f>
        <v>40</v>
      </c>
      <c r="U31" s="34"/>
      <c r="V31" s="34">
        <f t="shared" ref="V31:V41" si="26">U31*$U$7</f>
        <v>0</v>
      </c>
      <c r="W31" s="34"/>
      <c r="X31" s="34">
        <f t="shared" ref="X31:X41" si="27">W31*$W$7</f>
        <v>0</v>
      </c>
      <c r="Y31" s="34"/>
      <c r="Z31" s="34">
        <f t="shared" ref="Z31:Z41" si="28">Y31*$Y$7</f>
        <v>0</v>
      </c>
      <c r="AA31" s="34"/>
      <c r="AB31" s="48">
        <f t="shared" ref="AB31:AB41" si="29">AA31*$AA$7</f>
        <v>0</v>
      </c>
      <c r="AC31" s="41"/>
    </row>
    <row r="32" spans="1:106" s="4" customFormat="1" ht="18.75" x14ac:dyDescent="0.3">
      <c r="A32" s="284" t="s">
        <v>206</v>
      </c>
      <c r="B32" s="285" t="s">
        <v>49</v>
      </c>
      <c r="C32" s="286">
        <v>3</v>
      </c>
      <c r="D32" s="34"/>
      <c r="E32" s="34">
        <f t="shared" ref="E32:E37" si="30">F32/30</f>
        <v>3</v>
      </c>
      <c r="F32" s="37">
        <v>90</v>
      </c>
      <c r="G32" s="34">
        <f t="shared" ref="G32:G37" si="31">N32+P32+R32+T32+V32+X32+Z32+AB32</f>
        <v>52</v>
      </c>
      <c r="H32" s="34">
        <f t="shared" si="24"/>
        <v>22</v>
      </c>
      <c r="I32" s="34">
        <v>10</v>
      </c>
      <c r="J32" s="34">
        <v>20</v>
      </c>
      <c r="K32" s="34">
        <v>0</v>
      </c>
      <c r="L32" s="34">
        <f t="shared" ref="L32:L37" si="32">F32-G32</f>
        <v>38</v>
      </c>
      <c r="M32" s="34"/>
      <c r="N32" s="34">
        <f t="shared" ref="N32:N37" si="33">M32*$M$7</f>
        <v>0</v>
      </c>
      <c r="O32" s="34"/>
      <c r="P32" s="34">
        <f t="shared" ref="P32:P37" si="34">O32*$O$7</f>
        <v>0</v>
      </c>
      <c r="Q32" s="34">
        <v>4</v>
      </c>
      <c r="R32" s="34">
        <f t="shared" ref="R32:R41" si="35">Q32*$Q$7</f>
        <v>52</v>
      </c>
      <c r="S32" s="34"/>
      <c r="T32" s="34">
        <f t="shared" ref="T32:T37" si="36">S32*$S$7</f>
        <v>0</v>
      </c>
      <c r="U32" s="34"/>
      <c r="V32" s="34">
        <f t="shared" ref="V32:V37" si="37">U32*$U$7</f>
        <v>0</v>
      </c>
      <c r="W32" s="34"/>
      <c r="X32" s="34">
        <f t="shared" ref="X32:X37" si="38">W32*$W$7</f>
        <v>0</v>
      </c>
      <c r="Y32" s="34"/>
      <c r="Z32" s="34">
        <f t="shared" ref="Z32:Z37" si="39">Y32*$Y$7</f>
        <v>0</v>
      </c>
      <c r="AA32" s="34"/>
      <c r="AB32" s="48">
        <f t="shared" ref="AB32:AB37" si="40">AA32*$AA$7</f>
        <v>0</v>
      </c>
      <c r="AC32" s="41"/>
    </row>
    <row r="33" spans="1:106" s="4" customFormat="1" ht="18.75" x14ac:dyDescent="0.3">
      <c r="A33" s="284" t="s">
        <v>209</v>
      </c>
      <c r="B33" s="285" t="s">
        <v>50</v>
      </c>
      <c r="C33" s="286"/>
      <c r="D33" s="34">
        <v>3</v>
      </c>
      <c r="E33" s="34">
        <f t="shared" si="30"/>
        <v>3</v>
      </c>
      <c r="F33" s="37">
        <v>90</v>
      </c>
      <c r="G33" s="34">
        <f t="shared" si="31"/>
        <v>46</v>
      </c>
      <c r="H33" s="34">
        <f t="shared" si="24"/>
        <v>26</v>
      </c>
      <c r="I33" s="34">
        <v>8</v>
      </c>
      <c r="J33" s="34">
        <v>12</v>
      </c>
      <c r="K33" s="34">
        <v>0</v>
      </c>
      <c r="L33" s="34">
        <f t="shared" si="32"/>
        <v>44</v>
      </c>
      <c r="M33" s="34"/>
      <c r="N33" s="34">
        <f t="shared" si="33"/>
        <v>0</v>
      </c>
      <c r="O33" s="34"/>
      <c r="P33" s="34">
        <f t="shared" si="34"/>
        <v>0</v>
      </c>
      <c r="Q33" s="34">
        <v>3</v>
      </c>
      <c r="R33" s="34">
        <v>46</v>
      </c>
      <c r="S33" s="34"/>
      <c r="T33" s="34">
        <f t="shared" si="36"/>
        <v>0</v>
      </c>
      <c r="U33" s="34"/>
      <c r="V33" s="34">
        <f t="shared" si="37"/>
        <v>0</v>
      </c>
      <c r="W33" s="34"/>
      <c r="X33" s="34">
        <f t="shared" si="38"/>
        <v>0</v>
      </c>
      <c r="Y33" s="34"/>
      <c r="Z33" s="34">
        <f t="shared" si="39"/>
        <v>0</v>
      </c>
      <c r="AA33" s="34"/>
      <c r="AB33" s="48">
        <f t="shared" si="40"/>
        <v>0</v>
      </c>
      <c r="AC33" s="41"/>
    </row>
    <row r="34" spans="1:106" s="4" customFormat="1" ht="18.75" x14ac:dyDescent="0.3">
      <c r="A34" s="284" t="s">
        <v>210</v>
      </c>
      <c r="B34" s="285" t="s">
        <v>51</v>
      </c>
      <c r="C34" s="286" t="s">
        <v>48</v>
      </c>
      <c r="D34" s="34"/>
      <c r="E34" s="34">
        <f t="shared" si="30"/>
        <v>7</v>
      </c>
      <c r="F34" s="37">
        <v>210</v>
      </c>
      <c r="G34" s="34">
        <f t="shared" si="31"/>
        <v>106</v>
      </c>
      <c r="H34" s="34">
        <f t="shared" si="24"/>
        <v>56</v>
      </c>
      <c r="I34" s="34">
        <v>30</v>
      </c>
      <c r="J34" s="34">
        <v>20</v>
      </c>
      <c r="K34" s="34">
        <v>0</v>
      </c>
      <c r="L34" s="34">
        <f t="shared" si="32"/>
        <v>104</v>
      </c>
      <c r="M34" s="34"/>
      <c r="N34" s="34">
        <f t="shared" si="33"/>
        <v>0</v>
      </c>
      <c r="O34" s="34"/>
      <c r="P34" s="34">
        <f t="shared" si="34"/>
        <v>0</v>
      </c>
      <c r="Q34" s="34">
        <v>2</v>
      </c>
      <c r="R34" s="34">
        <f t="shared" si="35"/>
        <v>26</v>
      </c>
      <c r="S34" s="34">
        <v>4</v>
      </c>
      <c r="T34" s="34">
        <f t="shared" si="36"/>
        <v>80</v>
      </c>
      <c r="U34" s="34"/>
      <c r="V34" s="34">
        <f t="shared" si="37"/>
        <v>0</v>
      </c>
      <c r="W34" s="34"/>
      <c r="X34" s="34">
        <f t="shared" si="38"/>
        <v>0</v>
      </c>
      <c r="Y34" s="34"/>
      <c r="Z34" s="34">
        <f t="shared" si="39"/>
        <v>0</v>
      </c>
      <c r="AA34" s="34"/>
      <c r="AB34" s="48">
        <f t="shared" si="40"/>
        <v>0</v>
      </c>
      <c r="AC34" s="41"/>
    </row>
    <row r="35" spans="1:106" s="4" customFormat="1" ht="18.75" x14ac:dyDescent="0.3">
      <c r="A35" s="284" t="s">
        <v>211</v>
      </c>
      <c r="B35" s="285" t="s">
        <v>249</v>
      </c>
      <c r="C35" s="286" t="s">
        <v>48</v>
      </c>
      <c r="D35" s="34"/>
      <c r="E35" s="34">
        <f t="shared" si="30"/>
        <v>6</v>
      </c>
      <c r="F35" s="37">
        <v>180</v>
      </c>
      <c r="G35" s="34">
        <f t="shared" si="31"/>
        <v>106</v>
      </c>
      <c r="H35" s="34">
        <f t="shared" si="24"/>
        <v>74</v>
      </c>
      <c r="I35" s="34">
        <v>12</v>
      </c>
      <c r="J35" s="34">
        <v>20</v>
      </c>
      <c r="K35" s="34">
        <v>0</v>
      </c>
      <c r="L35" s="34">
        <f t="shared" si="32"/>
        <v>74</v>
      </c>
      <c r="M35" s="34"/>
      <c r="N35" s="34">
        <f t="shared" si="33"/>
        <v>0</v>
      </c>
      <c r="O35" s="34"/>
      <c r="P35" s="34">
        <f t="shared" si="34"/>
        <v>0</v>
      </c>
      <c r="Q35" s="34">
        <v>3</v>
      </c>
      <c r="R35" s="34">
        <v>46</v>
      </c>
      <c r="S35" s="34">
        <v>3</v>
      </c>
      <c r="T35" s="34">
        <f t="shared" si="36"/>
        <v>60</v>
      </c>
      <c r="U35" s="34"/>
      <c r="V35" s="34">
        <f t="shared" si="37"/>
        <v>0</v>
      </c>
      <c r="W35" s="34"/>
      <c r="X35" s="34">
        <f t="shared" si="38"/>
        <v>0</v>
      </c>
      <c r="Y35" s="34"/>
      <c r="Z35" s="34">
        <f t="shared" si="39"/>
        <v>0</v>
      </c>
      <c r="AA35" s="34"/>
      <c r="AB35" s="48">
        <f t="shared" si="40"/>
        <v>0</v>
      </c>
      <c r="AC35" s="41"/>
    </row>
    <row r="36" spans="1:106" s="4" customFormat="1" ht="37.5" x14ac:dyDescent="0.3">
      <c r="A36" s="284" t="s">
        <v>212</v>
      </c>
      <c r="B36" s="285" t="s">
        <v>152</v>
      </c>
      <c r="C36" s="286"/>
      <c r="D36" s="34">
        <v>3</v>
      </c>
      <c r="E36" s="34">
        <f t="shared" si="30"/>
        <v>4</v>
      </c>
      <c r="F36" s="37">
        <v>120</v>
      </c>
      <c r="G36" s="34">
        <f t="shared" si="31"/>
        <v>52</v>
      </c>
      <c r="H36" s="34">
        <f t="shared" si="24"/>
        <v>12</v>
      </c>
      <c r="I36" s="34">
        <v>40</v>
      </c>
      <c r="J36" s="34">
        <v>0</v>
      </c>
      <c r="K36" s="34">
        <v>0</v>
      </c>
      <c r="L36" s="34">
        <f t="shared" si="32"/>
        <v>68</v>
      </c>
      <c r="M36" s="34"/>
      <c r="N36" s="34">
        <f t="shared" si="33"/>
        <v>0</v>
      </c>
      <c r="O36" s="34"/>
      <c r="P36" s="34">
        <f t="shared" si="34"/>
        <v>0</v>
      </c>
      <c r="Q36" s="34">
        <v>4</v>
      </c>
      <c r="R36" s="34">
        <f t="shared" si="35"/>
        <v>52</v>
      </c>
      <c r="S36" s="34"/>
      <c r="T36" s="34">
        <f t="shared" si="36"/>
        <v>0</v>
      </c>
      <c r="U36" s="34"/>
      <c r="V36" s="34">
        <f t="shared" si="37"/>
        <v>0</v>
      </c>
      <c r="W36" s="34"/>
      <c r="X36" s="34">
        <f t="shared" si="38"/>
        <v>0</v>
      </c>
      <c r="Y36" s="34"/>
      <c r="Z36" s="34">
        <f t="shared" si="39"/>
        <v>0</v>
      </c>
      <c r="AA36" s="34"/>
      <c r="AB36" s="48">
        <f t="shared" si="40"/>
        <v>0</v>
      </c>
      <c r="AC36" s="41"/>
    </row>
    <row r="37" spans="1:106" s="4" customFormat="1" ht="18.75" x14ac:dyDescent="0.3">
      <c r="A37" s="284" t="s">
        <v>213</v>
      </c>
      <c r="B37" s="285" t="s">
        <v>250</v>
      </c>
      <c r="C37" s="286"/>
      <c r="D37" s="34">
        <v>3</v>
      </c>
      <c r="E37" s="34">
        <f t="shared" si="30"/>
        <v>3</v>
      </c>
      <c r="F37" s="37">
        <v>90</v>
      </c>
      <c r="G37" s="34">
        <f t="shared" si="31"/>
        <v>52</v>
      </c>
      <c r="H37" s="34">
        <f t="shared" si="24"/>
        <v>24</v>
      </c>
      <c r="I37" s="34">
        <v>8</v>
      </c>
      <c r="J37" s="34">
        <v>20</v>
      </c>
      <c r="K37" s="34">
        <v>0</v>
      </c>
      <c r="L37" s="34">
        <f t="shared" si="32"/>
        <v>38</v>
      </c>
      <c r="M37" s="34"/>
      <c r="N37" s="34">
        <f t="shared" si="33"/>
        <v>0</v>
      </c>
      <c r="O37" s="34"/>
      <c r="P37" s="34">
        <f t="shared" si="34"/>
        <v>0</v>
      </c>
      <c r="Q37" s="34">
        <v>4</v>
      </c>
      <c r="R37" s="34">
        <f t="shared" si="35"/>
        <v>52</v>
      </c>
      <c r="S37" s="34"/>
      <c r="T37" s="34">
        <f t="shared" si="36"/>
        <v>0</v>
      </c>
      <c r="U37" s="34"/>
      <c r="V37" s="34">
        <f t="shared" si="37"/>
        <v>0</v>
      </c>
      <c r="W37" s="34"/>
      <c r="X37" s="34">
        <f t="shared" si="38"/>
        <v>0</v>
      </c>
      <c r="Y37" s="34"/>
      <c r="Z37" s="34">
        <f t="shared" si="39"/>
        <v>0</v>
      </c>
      <c r="AA37" s="34"/>
      <c r="AB37" s="48">
        <f t="shared" si="40"/>
        <v>0</v>
      </c>
      <c r="AC37" s="41"/>
    </row>
    <row r="38" spans="1:106" s="4" customFormat="1" ht="18.75" x14ac:dyDescent="0.3">
      <c r="A38" s="284" t="s">
        <v>214</v>
      </c>
      <c r="B38" s="285" t="s">
        <v>52</v>
      </c>
      <c r="C38" s="34">
        <v>3</v>
      </c>
      <c r="D38" s="34"/>
      <c r="E38" s="34">
        <f t="shared" si="23"/>
        <v>3</v>
      </c>
      <c r="F38" s="37">
        <v>90</v>
      </c>
      <c r="G38" s="34">
        <f>N38+P38+R38+T38+V38+X38+Z38+AB38</f>
        <v>52</v>
      </c>
      <c r="H38" s="34">
        <f t="shared" si="24"/>
        <v>28</v>
      </c>
      <c r="I38" s="34">
        <v>8</v>
      </c>
      <c r="J38" s="34">
        <v>16</v>
      </c>
      <c r="K38" s="34">
        <v>0</v>
      </c>
      <c r="L38" s="34">
        <f>F38-G38</f>
        <v>38</v>
      </c>
      <c r="M38" s="35"/>
      <c r="N38" s="34">
        <f>M38*$M$7</f>
        <v>0</v>
      </c>
      <c r="O38" s="35"/>
      <c r="P38" s="34">
        <f>O38*$O$7</f>
        <v>0</v>
      </c>
      <c r="Q38" s="34">
        <v>4</v>
      </c>
      <c r="R38" s="34">
        <f t="shared" si="35"/>
        <v>52</v>
      </c>
      <c r="S38" s="35"/>
      <c r="T38" s="34">
        <f t="shared" si="25"/>
        <v>0</v>
      </c>
      <c r="U38" s="35"/>
      <c r="V38" s="34">
        <f t="shared" si="26"/>
        <v>0</v>
      </c>
      <c r="W38" s="35"/>
      <c r="X38" s="34">
        <f t="shared" si="27"/>
        <v>0</v>
      </c>
      <c r="Y38" s="35"/>
      <c r="Z38" s="34">
        <f t="shared" si="28"/>
        <v>0</v>
      </c>
      <c r="AA38" s="35"/>
      <c r="AB38" s="48">
        <f t="shared" si="29"/>
        <v>0</v>
      </c>
      <c r="AC38" s="41"/>
    </row>
    <row r="39" spans="1:106" s="4" customFormat="1" ht="37.5" x14ac:dyDescent="0.3">
      <c r="A39" s="127" t="s">
        <v>215</v>
      </c>
      <c r="B39" s="133" t="s">
        <v>191</v>
      </c>
      <c r="C39" s="110">
        <v>4</v>
      </c>
      <c r="D39" s="110"/>
      <c r="E39" s="110">
        <f t="shared" si="23"/>
        <v>5</v>
      </c>
      <c r="F39" s="113">
        <v>150</v>
      </c>
      <c r="G39" s="110">
        <f>N39+P39+R39+T39+V39+X39+Z39+AB39</f>
        <v>80</v>
      </c>
      <c r="H39" s="110">
        <f t="shared" si="24"/>
        <v>46</v>
      </c>
      <c r="I39" s="110">
        <v>22</v>
      </c>
      <c r="J39" s="110">
        <v>12</v>
      </c>
      <c r="K39" s="33">
        <v>0</v>
      </c>
      <c r="L39" s="33">
        <f>F39-G39</f>
        <v>70</v>
      </c>
      <c r="M39" s="35"/>
      <c r="N39" s="33">
        <f>M39*$M$7</f>
        <v>0</v>
      </c>
      <c r="O39" s="35"/>
      <c r="P39" s="33">
        <f>O39*$O$7</f>
        <v>0</v>
      </c>
      <c r="Q39" s="34"/>
      <c r="R39" s="34">
        <f t="shared" si="35"/>
        <v>0</v>
      </c>
      <c r="S39" s="35">
        <v>4</v>
      </c>
      <c r="T39" s="34">
        <f t="shared" si="25"/>
        <v>80</v>
      </c>
      <c r="U39" s="35"/>
      <c r="V39" s="33">
        <f t="shared" si="26"/>
        <v>0</v>
      </c>
      <c r="W39" s="35"/>
      <c r="X39" s="33">
        <f t="shared" si="27"/>
        <v>0</v>
      </c>
      <c r="Y39" s="36"/>
      <c r="Z39" s="33">
        <f t="shared" si="28"/>
        <v>0</v>
      </c>
      <c r="AA39" s="36"/>
      <c r="AB39" s="49">
        <f t="shared" si="29"/>
        <v>0</v>
      </c>
      <c r="AC39" s="41"/>
    </row>
    <row r="40" spans="1:106" s="4" customFormat="1" ht="18.75" x14ac:dyDescent="0.3">
      <c r="A40" s="127" t="s">
        <v>216</v>
      </c>
      <c r="B40" s="133" t="s">
        <v>192</v>
      </c>
      <c r="C40" s="110"/>
      <c r="D40" s="110">
        <v>4</v>
      </c>
      <c r="E40" s="110">
        <f t="shared" si="23"/>
        <v>1</v>
      </c>
      <c r="F40" s="113">
        <v>30</v>
      </c>
      <c r="G40" s="110">
        <f>N40+P40+R40+T40+V40+X40+Z40+AB40</f>
        <v>0</v>
      </c>
      <c r="H40" s="110">
        <f t="shared" si="24"/>
        <v>0</v>
      </c>
      <c r="I40" s="110">
        <v>0</v>
      </c>
      <c r="J40" s="110">
        <v>0</v>
      </c>
      <c r="K40" s="34">
        <v>0</v>
      </c>
      <c r="L40" s="34">
        <f>F40-G40</f>
        <v>30</v>
      </c>
      <c r="M40" s="34"/>
      <c r="N40" s="34">
        <f>M40*$M$7</f>
        <v>0</v>
      </c>
      <c r="O40" s="34"/>
      <c r="P40" s="34">
        <f>O40*$O$7</f>
        <v>0</v>
      </c>
      <c r="Q40" s="34"/>
      <c r="R40" s="34">
        <f t="shared" si="35"/>
        <v>0</v>
      </c>
      <c r="S40" s="34"/>
      <c r="T40" s="34">
        <f t="shared" si="25"/>
        <v>0</v>
      </c>
      <c r="U40" s="34"/>
      <c r="V40" s="34">
        <f t="shared" si="26"/>
        <v>0</v>
      </c>
      <c r="W40" s="34"/>
      <c r="X40" s="34">
        <f t="shared" si="27"/>
        <v>0</v>
      </c>
      <c r="Y40" s="34"/>
      <c r="Z40" s="34">
        <f t="shared" si="28"/>
        <v>0</v>
      </c>
      <c r="AA40" s="34"/>
      <c r="AB40" s="48">
        <f t="shared" si="29"/>
        <v>0</v>
      </c>
      <c r="AC40" s="41"/>
    </row>
    <row r="41" spans="1:106" s="4" customFormat="1" ht="18.75" x14ac:dyDescent="0.3">
      <c r="A41" s="127" t="s">
        <v>217</v>
      </c>
      <c r="B41" s="133" t="s">
        <v>251</v>
      </c>
      <c r="C41" s="109"/>
      <c r="D41" s="110">
        <v>3</v>
      </c>
      <c r="E41" s="110">
        <f t="shared" si="23"/>
        <v>4</v>
      </c>
      <c r="F41" s="113">
        <v>120</v>
      </c>
      <c r="G41" s="110">
        <f>N41+P41+R41+T41+V41+X41+Z41+AB41</f>
        <v>52</v>
      </c>
      <c r="H41" s="110">
        <f t="shared" si="24"/>
        <v>20</v>
      </c>
      <c r="I41" s="110">
        <v>20</v>
      </c>
      <c r="J41" s="110">
        <v>12</v>
      </c>
      <c r="K41" s="34">
        <v>0</v>
      </c>
      <c r="L41" s="34">
        <f>F41-G41</f>
        <v>68</v>
      </c>
      <c r="M41" s="34"/>
      <c r="N41" s="34">
        <f>M41*$M$7</f>
        <v>0</v>
      </c>
      <c r="O41" s="34"/>
      <c r="P41" s="34">
        <f>O41*$O$7</f>
        <v>0</v>
      </c>
      <c r="Q41" s="34">
        <v>4</v>
      </c>
      <c r="R41" s="34">
        <f t="shared" si="35"/>
        <v>52</v>
      </c>
      <c r="S41" s="34">
        <v>0</v>
      </c>
      <c r="T41" s="34">
        <f t="shared" si="25"/>
        <v>0</v>
      </c>
      <c r="U41" s="34"/>
      <c r="V41" s="34">
        <f t="shared" si="26"/>
        <v>0</v>
      </c>
      <c r="W41" s="34"/>
      <c r="X41" s="34">
        <f t="shared" si="27"/>
        <v>0</v>
      </c>
      <c r="Y41" s="34"/>
      <c r="Z41" s="34">
        <f t="shared" si="28"/>
        <v>0</v>
      </c>
      <c r="AA41" s="34"/>
      <c r="AB41" s="48">
        <f t="shared" si="29"/>
        <v>0</v>
      </c>
      <c r="AC41" s="41"/>
    </row>
    <row r="42" spans="1:106" s="7" customFormat="1" ht="26.25" customHeight="1" x14ac:dyDescent="0.3">
      <c r="A42" s="252" t="s">
        <v>41</v>
      </c>
      <c r="B42" s="248"/>
      <c r="C42" s="39"/>
      <c r="D42" s="39"/>
      <c r="E42" s="32">
        <f t="shared" ref="E42:AB42" si="41">SUM(E31:E41)</f>
        <v>42</v>
      </c>
      <c r="F42" s="40">
        <f t="shared" si="41"/>
        <v>1260</v>
      </c>
      <c r="G42" s="40">
        <f t="shared" si="41"/>
        <v>654</v>
      </c>
      <c r="H42" s="40">
        <f t="shared" si="41"/>
        <v>312</v>
      </c>
      <c r="I42" s="40">
        <f t="shared" si="41"/>
        <v>210</v>
      </c>
      <c r="J42" s="40">
        <f t="shared" si="41"/>
        <v>132</v>
      </c>
      <c r="K42" s="40">
        <f t="shared" si="41"/>
        <v>0</v>
      </c>
      <c r="L42" s="40">
        <f t="shared" si="41"/>
        <v>606</v>
      </c>
      <c r="M42" s="40">
        <f t="shared" si="41"/>
        <v>0</v>
      </c>
      <c r="N42" s="40">
        <f t="shared" si="41"/>
        <v>0</v>
      </c>
      <c r="O42" s="40">
        <f t="shared" si="41"/>
        <v>0</v>
      </c>
      <c r="P42" s="40">
        <f t="shared" si="41"/>
        <v>0</v>
      </c>
      <c r="Q42" s="40">
        <f t="shared" si="41"/>
        <v>29</v>
      </c>
      <c r="R42" s="40">
        <f t="shared" si="41"/>
        <v>394</v>
      </c>
      <c r="S42" s="40">
        <f t="shared" si="41"/>
        <v>13</v>
      </c>
      <c r="T42" s="40">
        <f t="shared" si="41"/>
        <v>260</v>
      </c>
      <c r="U42" s="40">
        <f t="shared" si="41"/>
        <v>0</v>
      </c>
      <c r="V42" s="40">
        <f t="shared" si="41"/>
        <v>0</v>
      </c>
      <c r="W42" s="40">
        <f t="shared" si="41"/>
        <v>0</v>
      </c>
      <c r="X42" s="40">
        <f t="shared" si="41"/>
        <v>0</v>
      </c>
      <c r="Y42" s="40">
        <f t="shared" si="41"/>
        <v>0</v>
      </c>
      <c r="Z42" s="40">
        <f t="shared" si="41"/>
        <v>0</v>
      </c>
      <c r="AA42" s="40">
        <f t="shared" si="41"/>
        <v>0</v>
      </c>
      <c r="AB42" s="50">
        <f t="shared" si="41"/>
        <v>0</v>
      </c>
      <c r="AC42" s="43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</row>
    <row r="43" spans="1:106" s="7" customFormat="1" ht="18.75" x14ac:dyDescent="0.3">
      <c r="A43" s="46" t="s">
        <v>32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51"/>
      <c r="AC43" s="43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</row>
    <row r="44" spans="1:106" s="7" customFormat="1" ht="18.75" x14ac:dyDescent="0.3">
      <c r="A44" s="55" t="s">
        <v>65</v>
      </c>
      <c r="B44" s="11" t="s">
        <v>64</v>
      </c>
      <c r="C44" s="33"/>
      <c r="D44" s="33">
        <v>4</v>
      </c>
      <c r="E44" s="33">
        <f>F44/30</f>
        <v>15</v>
      </c>
      <c r="F44" s="33">
        <v>450</v>
      </c>
      <c r="G44" s="33">
        <f>N44+P44+R44+T44+V44+X44+Z44+AB44</f>
        <v>180</v>
      </c>
      <c r="H44" s="33">
        <v>0</v>
      </c>
      <c r="I44" s="34">
        <v>0</v>
      </c>
      <c r="J44" s="34">
        <v>0</v>
      </c>
      <c r="K44" s="33">
        <v>0</v>
      </c>
      <c r="L44" s="33">
        <f>F44-G44</f>
        <v>270</v>
      </c>
      <c r="M44" s="34"/>
      <c r="N44" s="33">
        <f>M44*$M$7</f>
        <v>0</v>
      </c>
      <c r="O44" s="34"/>
      <c r="P44" s="33">
        <f>O44*$O$7</f>
        <v>0</v>
      </c>
      <c r="Q44" s="34"/>
      <c r="R44" s="33">
        <f>Q44*$Q$7</f>
        <v>0</v>
      </c>
      <c r="S44" s="34">
        <v>9</v>
      </c>
      <c r="T44" s="33">
        <f>S44*$S$7</f>
        <v>180</v>
      </c>
      <c r="U44" s="34"/>
      <c r="V44" s="33">
        <f>U44*$U$7</f>
        <v>0</v>
      </c>
      <c r="W44" s="34"/>
      <c r="X44" s="33">
        <f>W44*$W$7</f>
        <v>0</v>
      </c>
      <c r="Y44" s="33"/>
      <c r="Z44" s="33">
        <f>Y44*$Y$7</f>
        <v>0</v>
      </c>
      <c r="AA44" s="33"/>
      <c r="AB44" s="49">
        <f>AA44*$AA$7</f>
        <v>0</v>
      </c>
      <c r="AC44" s="43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</row>
    <row r="45" spans="1:106" s="7" customFormat="1" ht="39" customHeight="1" x14ac:dyDescent="0.3">
      <c r="A45" s="55"/>
      <c r="B45" s="23"/>
      <c r="C45" s="33"/>
      <c r="D45" s="33"/>
      <c r="E45" s="33">
        <f>F45/30</f>
        <v>0</v>
      </c>
      <c r="F45" s="33">
        <v>0</v>
      </c>
      <c r="G45" s="33">
        <f>N45+P45+R45+T45+V45+X45+Z45+AB45</f>
        <v>0</v>
      </c>
      <c r="H45" s="33">
        <v>0</v>
      </c>
      <c r="I45" s="34">
        <v>0</v>
      </c>
      <c r="J45" s="34">
        <v>0</v>
      </c>
      <c r="K45" s="33">
        <v>0</v>
      </c>
      <c r="L45" s="33">
        <f>F45-G45</f>
        <v>0</v>
      </c>
      <c r="M45" s="34"/>
      <c r="N45" s="33">
        <f>M45*$M$7</f>
        <v>0</v>
      </c>
      <c r="O45" s="34"/>
      <c r="P45" s="33">
        <f>O45*$O$7</f>
        <v>0</v>
      </c>
      <c r="Q45" s="34"/>
      <c r="R45" s="33">
        <f>Q45*$Q$7</f>
        <v>0</v>
      </c>
      <c r="S45" s="34"/>
      <c r="T45" s="33">
        <f>S45*$S$7</f>
        <v>0</v>
      </c>
      <c r="U45" s="34"/>
      <c r="V45" s="33">
        <f>U45*$U$7</f>
        <v>0</v>
      </c>
      <c r="W45" s="34"/>
      <c r="X45" s="33">
        <f>W45*$W$7</f>
        <v>0</v>
      </c>
      <c r="Y45" s="33"/>
      <c r="Z45" s="33">
        <f>Y45*$Y$7</f>
        <v>0</v>
      </c>
      <c r="AA45" s="33"/>
      <c r="AB45" s="49">
        <f>AA45*$AA$7</f>
        <v>0</v>
      </c>
      <c r="AC45" s="43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</row>
    <row r="46" spans="1:106" ht="18.75" x14ac:dyDescent="0.3">
      <c r="A46" s="240" t="s">
        <v>42</v>
      </c>
      <c r="B46" s="241"/>
      <c r="C46" s="39"/>
      <c r="D46" s="39"/>
      <c r="E46" s="40">
        <f t="shared" ref="E46:AB46" si="42">SUM(E44:E45)</f>
        <v>15</v>
      </c>
      <c r="F46" s="40">
        <f t="shared" si="42"/>
        <v>450</v>
      </c>
      <c r="G46" s="40">
        <f t="shared" si="42"/>
        <v>180</v>
      </c>
      <c r="H46" s="40">
        <f t="shared" si="42"/>
        <v>0</v>
      </c>
      <c r="I46" s="40">
        <f t="shared" si="42"/>
        <v>0</v>
      </c>
      <c r="J46" s="40">
        <f t="shared" si="42"/>
        <v>0</v>
      </c>
      <c r="K46" s="40">
        <f t="shared" si="42"/>
        <v>0</v>
      </c>
      <c r="L46" s="40">
        <f t="shared" si="42"/>
        <v>270</v>
      </c>
      <c r="M46" s="40">
        <f t="shared" si="42"/>
        <v>0</v>
      </c>
      <c r="N46" s="40">
        <f t="shared" si="42"/>
        <v>0</v>
      </c>
      <c r="O46" s="40">
        <f t="shared" si="42"/>
        <v>0</v>
      </c>
      <c r="P46" s="40">
        <f t="shared" si="42"/>
        <v>0</v>
      </c>
      <c r="Q46" s="40">
        <f t="shared" si="42"/>
        <v>0</v>
      </c>
      <c r="R46" s="40">
        <f t="shared" si="42"/>
        <v>0</v>
      </c>
      <c r="S46" s="40">
        <f t="shared" si="42"/>
        <v>9</v>
      </c>
      <c r="T46" s="40">
        <f t="shared" si="42"/>
        <v>180</v>
      </c>
      <c r="U46" s="40">
        <f t="shared" si="42"/>
        <v>0</v>
      </c>
      <c r="V46" s="40">
        <f t="shared" si="42"/>
        <v>0</v>
      </c>
      <c r="W46" s="40">
        <f t="shared" si="42"/>
        <v>0</v>
      </c>
      <c r="X46" s="40">
        <f t="shared" si="42"/>
        <v>0</v>
      </c>
      <c r="Y46" s="40">
        <f t="shared" si="42"/>
        <v>0</v>
      </c>
      <c r="Z46" s="40">
        <f t="shared" si="42"/>
        <v>0</v>
      </c>
      <c r="AA46" s="40">
        <f t="shared" si="42"/>
        <v>0</v>
      </c>
      <c r="AB46" s="40">
        <f t="shared" si="42"/>
        <v>0</v>
      </c>
      <c r="AC46" s="41"/>
    </row>
    <row r="47" spans="1:106" ht="19.5" thickBot="1" x14ac:dyDescent="0.35">
      <c r="A47" s="242" t="s">
        <v>43</v>
      </c>
      <c r="B47" s="243"/>
      <c r="C47" s="52"/>
      <c r="D47" s="52"/>
      <c r="E47" s="53">
        <f t="shared" ref="E47:AB47" si="43">E42+E46</f>
        <v>57</v>
      </c>
      <c r="F47" s="53">
        <f t="shared" si="43"/>
        <v>1710</v>
      </c>
      <c r="G47" s="53">
        <f t="shared" si="43"/>
        <v>834</v>
      </c>
      <c r="H47" s="53">
        <f t="shared" si="43"/>
        <v>312</v>
      </c>
      <c r="I47" s="53">
        <f t="shared" si="43"/>
        <v>210</v>
      </c>
      <c r="J47" s="53">
        <f t="shared" si="43"/>
        <v>132</v>
      </c>
      <c r="K47" s="53">
        <f t="shared" si="43"/>
        <v>0</v>
      </c>
      <c r="L47" s="53">
        <f t="shared" si="43"/>
        <v>876</v>
      </c>
      <c r="M47" s="53">
        <f t="shared" si="43"/>
        <v>0</v>
      </c>
      <c r="N47" s="53">
        <f t="shared" si="43"/>
        <v>0</v>
      </c>
      <c r="O47" s="53">
        <f t="shared" si="43"/>
        <v>0</v>
      </c>
      <c r="P47" s="53">
        <f t="shared" si="43"/>
        <v>0</v>
      </c>
      <c r="Q47" s="53">
        <f t="shared" si="43"/>
        <v>29</v>
      </c>
      <c r="R47" s="53">
        <f t="shared" si="43"/>
        <v>394</v>
      </c>
      <c r="S47" s="53">
        <f t="shared" si="43"/>
        <v>22</v>
      </c>
      <c r="T47" s="53">
        <f t="shared" si="43"/>
        <v>440</v>
      </c>
      <c r="U47" s="53">
        <f t="shared" si="43"/>
        <v>0</v>
      </c>
      <c r="V47" s="53">
        <f t="shared" si="43"/>
        <v>0</v>
      </c>
      <c r="W47" s="53">
        <f t="shared" si="43"/>
        <v>0</v>
      </c>
      <c r="X47" s="53">
        <f t="shared" si="43"/>
        <v>0</v>
      </c>
      <c r="Y47" s="53">
        <f t="shared" si="43"/>
        <v>0</v>
      </c>
      <c r="Z47" s="53">
        <f t="shared" si="43"/>
        <v>0</v>
      </c>
      <c r="AA47" s="53">
        <f t="shared" si="43"/>
        <v>0</v>
      </c>
      <c r="AB47" s="54">
        <f t="shared" si="43"/>
        <v>0</v>
      </c>
      <c r="AC47" s="41"/>
    </row>
    <row r="48" spans="1:106" s="3" customFormat="1" ht="26.25" customHeight="1" x14ac:dyDescent="0.3">
      <c r="A48" s="249" t="s">
        <v>9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1"/>
      <c r="AC48" s="42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</row>
    <row r="49" spans="1:106" s="4" customFormat="1" ht="18.75" x14ac:dyDescent="0.3">
      <c r="A49" s="46" t="s">
        <v>31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8"/>
      <c r="N49" s="7"/>
      <c r="O49" s="8"/>
      <c r="P49" s="7"/>
      <c r="Q49" s="8"/>
      <c r="R49" s="7"/>
      <c r="S49" s="8"/>
      <c r="T49" s="7"/>
      <c r="U49" s="8"/>
      <c r="V49" s="7"/>
      <c r="W49" s="8"/>
      <c r="X49" s="7"/>
      <c r="Y49" s="7"/>
      <c r="Z49" s="7"/>
      <c r="AA49" s="7"/>
      <c r="AB49" s="47"/>
      <c r="AC49" s="41"/>
    </row>
    <row r="50" spans="1:106" s="4" customFormat="1" ht="18.75" x14ac:dyDescent="0.3">
      <c r="A50" s="127" t="s">
        <v>218</v>
      </c>
      <c r="B50" s="108" t="s">
        <v>53</v>
      </c>
      <c r="C50" s="110"/>
      <c r="D50" s="110">
        <v>5</v>
      </c>
      <c r="E50" s="110">
        <f t="shared" ref="E50:E58" si="44">F50/30</f>
        <v>5</v>
      </c>
      <c r="F50" s="37">
        <v>150</v>
      </c>
      <c r="G50" s="34">
        <f t="shared" ref="G50:G58" si="45">N50+P50+R50+T50+V50+X50+Z50+AB50</f>
        <v>76</v>
      </c>
      <c r="H50" s="34">
        <f t="shared" ref="H50:H58" si="46">G50-K50-I50-J50</f>
        <v>40</v>
      </c>
      <c r="I50" s="34">
        <v>30</v>
      </c>
      <c r="J50" s="34">
        <v>6</v>
      </c>
      <c r="K50" s="34">
        <v>0</v>
      </c>
      <c r="L50" s="34">
        <f>F50-G50</f>
        <v>74</v>
      </c>
      <c r="M50" s="35"/>
      <c r="N50" s="34">
        <f t="shared" ref="N50:N58" si="47">M50*$M$7</f>
        <v>0</v>
      </c>
      <c r="O50" s="35"/>
      <c r="P50" s="34">
        <f t="shared" ref="P50:P58" si="48">O50*$O$7</f>
        <v>0</v>
      </c>
      <c r="Q50" s="35"/>
      <c r="R50" s="34">
        <f t="shared" ref="R50:R58" si="49">Q50*$Q$7</f>
        <v>0</v>
      </c>
      <c r="S50" s="35"/>
      <c r="T50" s="34">
        <f t="shared" ref="T50:T58" si="50">S50*$S$7</f>
        <v>0</v>
      </c>
      <c r="U50" s="35">
        <v>5</v>
      </c>
      <c r="V50" s="34">
        <v>76</v>
      </c>
      <c r="W50" s="35"/>
      <c r="X50" s="34">
        <f t="shared" ref="X50:X58" si="51">W50*$W$7</f>
        <v>0</v>
      </c>
      <c r="Y50" s="35"/>
      <c r="Z50" s="34">
        <f t="shared" ref="Z50:Z58" si="52">Y50*$Y$7</f>
        <v>0</v>
      </c>
      <c r="AA50" s="35"/>
      <c r="AB50" s="48">
        <f t="shared" ref="AB50:AB58" si="53">AA50*$AA$7</f>
        <v>0</v>
      </c>
      <c r="AC50" s="41"/>
    </row>
    <row r="51" spans="1:106" s="4" customFormat="1" ht="18.75" x14ac:dyDescent="0.3">
      <c r="A51" s="127" t="s">
        <v>219</v>
      </c>
      <c r="B51" s="108" t="s">
        <v>188</v>
      </c>
      <c r="C51" s="110">
        <v>5</v>
      </c>
      <c r="D51" s="110"/>
      <c r="E51" s="110">
        <f t="shared" si="44"/>
        <v>3</v>
      </c>
      <c r="F51" s="37">
        <v>90</v>
      </c>
      <c r="G51" s="34">
        <f t="shared" si="45"/>
        <v>46</v>
      </c>
      <c r="H51" s="34">
        <f t="shared" si="46"/>
        <v>28</v>
      </c>
      <c r="I51" s="34">
        <v>4</v>
      </c>
      <c r="J51" s="34">
        <v>14</v>
      </c>
      <c r="K51" s="34">
        <v>0</v>
      </c>
      <c r="L51" s="34">
        <f t="shared" ref="L51:L58" si="54">F51-G51</f>
        <v>44</v>
      </c>
      <c r="M51" s="35"/>
      <c r="N51" s="34">
        <f t="shared" si="47"/>
        <v>0</v>
      </c>
      <c r="O51" s="35"/>
      <c r="P51" s="34">
        <f t="shared" si="48"/>
        <v>0</v>
      </c>
      <c r="Q51" s="35"/>
      <c r="R51" s="34">
        <f t="shared" si="49"/>
        <v>0</v>
      </c>
      <c r="S51" s="35"/>
      <c r="T51" s="34">
        <f t="shared" si="50"/>
        <v>0</v>
      </c>
      <c r="U51" s="35">
        <v>3</v>
      </c>
      <c r="V51" s="34">
        <v>46</v>
      </c>
      <c r="W51" s="35"/>
      <c r="X51" s="34">
        <f t="shared" si="51"/>
        <v>0</v>
      </c>
      <c r="Y51" s="35"/>
      <c r="Z51" s="34">
        <f t="shared" si="52"/>
        <v>0</v>
      </c>
      <c r="AA51" s="35"/>
      <c r="AB51" s="48">
        <f t="shared" si="53"/>
        <v>0</v>
      </c>
      <c r="AC51" s="41"/>
    </row>
    <row r="52" spans="1:106" s="4" customFormat="1" ht="18.75" x14ac:dyDescent="0.3">
      <c r="A52" s="127" t="s">
        <v>225</v>
      </c>
      <c r="B52" s="108" t="s">
        <v>154</v>
      </c>
      <c r="C52" s="110">
        <v>6</v>
      </c>
      <c r="D52" s="110"/>
      <c r="E52" s="110">
        <f t="shared" si="44"/>
        <v>4</v>
      </c>
      <c r="F52" s="113">
        <v>120</v>
      </c>
      <c r="G52" s="110">
        <f t="shared" si="45"/>
        <v>80</v>
      </c>
      <c r="H52" s="110">
        <f t="shared" si="46"/>
        <v>44</v>
      </c>
      <c r="I52" s="110">
        <v>16</v>
      </c>
      <c r="J52" s="110">
        <v>20</v>
      </c>
      <c r="K52" s="34">
        <v>0</v>
      </c>
      <c r="L52" s="34">
        <f t="shared" si="54"/>
        <v>40</v>
      </c>
      <c r="M52" s="35"/>
      <c r="N52" s="34">
        <f t="shared" si="47"/>
        <v>0</v>
      </c>
      <c r="O52" s="35"/>
      <c r="P52" s="34">
        <f t="shared" si="48"/>
        <v>0</v>
      </c>
      <c r="Q52" s="35"/>
      <c r="R52" s="34">
        <f t="shared" si="49"/>
        <v>0</v>
      </c>
      <c r="S52" s="35"/>
      <c r="T52" s="34">
        <f t="shared" si="50"/>
        <v>0</v>
      </c>
      <c r="U52" s="35"/>
      <c r="V52" s="34">
        <f t="shared" ref="V52:V58" si="55">U52*$U$7</f>
        <v>0</v>
      </c>
      <c r="W52" s="35">
        <v>4</v>
      </c>
      <c r="X52" s="34">
        <f t="shared" si="51"/>
        <v>80</v>
      </c>
      <c r="Y52" s="35"/>
      <c r="Z52" s="34">
        <f t="shared" si="52"/>
        <v>0</v>
      </c>
      <c r="AA52" s="35"/>
      <c r="AB52" s="48">
        <f t="shared" si="53"/>
        <v>0</v>
      </c>
      <c r="AC52" s="41"/>
    </row>
    <row r="53" spans="1:106" s="4" customFormat="1" ht="18.75" x14ac:dyDescent="0.3">
      <c r="A53" s="127" t="s">
        <v>220</v>
      </c>
      <c r="B53" s="108" t="s">
        <v>55</v>
      </c>
      <c r="C53" s="110">
        <v>5</v>
      </c>
      <c r="D53" s="110"/>
      <c r="E53" s="110">
        <f t="shared" si="44"/>
        <v>3</v>
      </c>
      <c r="F53" s="113">
        <v>90</v>
      </c>
      <c r="G53" s="110">
        <f t="shared" si="45"/>
        <v>60</v>
      </c>
      <c r="H53" s="110">
        <f t="shared" si="46"/>
        <v>26</v>
      </c>
      <c r="I53" s="110">
        <v>30</v>
      </c>
      <c r="J53" s="110">
        <v>4</v>
      </c>
      <c r="K53" s="34">
        <v>0</v>
      </c>
      <c r="L53" s="34">
        <f t="shared" si="54"/>
        <v>30</v>
      </c>
      <c r="M53" s="35"/>
      <c r="N53" s="34">
        <f t="shared" si="47"/>
        <v>0</v>
      </c>
      <c r="O53" s="35"/>
      <c r="P53" s="34">
        <f t="shared" si="48"/>
        <v>0</v>
      </c>
      <c r="Q53" s="35"/>
      <c r="R53" s="34">
        <f t="shared" si="49"/>
        <v>0</v>
      </c>
      <c r="S53" s="35"/>
      <c r="T53" s="34">
        <f t="shared" si="50"/>
        <v>0</v>
      </c>
      <c r="U53" s="35">
        <v>4</v>
      </c>
      <c r="V53" s="34">
        <f t="shared" si="55"/>
        <v>60</v>
      </c>
      <c r="W53" s="35"/>
      <c r="X53" s="34">
        <f t="shared" si="51"/>
        <v>0</v>
      </c>
      <c r="Y53" s="35"/>
      <c r="Z53" s="34">
        <f t="shared" si="52"/>
        <v>0</v>
      </c>
      <c r="AA53" s="35"/>
      <c r="AB53" s="48">
        <f t="shared" si="53"/>
        <v>0</v>
      </c>
      <c r="AC53" s="41"/>
    </row>
    <row r="54" spans="1:106" s="4" customFormat="1" ht="18.75" x14ac:dyDescent="0.3">
      <c r="A54" s="127" t="s">
        <v>221</v>
      </c>
      <c r="B54" s="108" t="s">
        <v>56</v>
      </c>
      <c r="C54" s="110">
        <v>6</v>
      </c>
      <c r="D54" s="110"/>
      <c r="E54" s="110">
        <f t="shared" si="44"/>
        <v>4</v>
      </c>
      <c r="F54" s="113">
        <v>120</v>
      </c>
      <c r="G54" s="110">
        <f t="shared" si="45"/>
        <v>80</v>
      </c>
      <c r="H54" s="110">
        <f t="shared" si="46"/>
        <v>56</v>
      </c>
      <c r="I54" s="110">
        <v>16</v>
      </c>
      <c r="J54" s="110">
        <v>8</v>
      </c>
      <c r="K54" s="34">
        <v>0</v>
      </c>
      <c r="L54" s="34">
        <f t="shared" si="54"/>
        <v>40</v>
      </c>
      <c r="M54" s="35"/>
      <c r="N54" s="34">
        <f t="shared" si="47"/>
        <v>0</v>
      </c>
      <c r="O54" s="35"/>
      <c r="P54" s="34">
        <f t="shared" si="48"/>
        <v>0</v>
      </c>
      <c r="Q54" s="35"/>
      <c r="R54" s="34">
        <f t="shared" si="49"/>
        <v>0</v>
      </c>
      <c r="S54" s="35"/>
      <c r="T54" s="34">
        <f t="shared" si="50"/>
        <v>0</v>
      </c>
      <c r="U54" s="35"/>
      <c r="V54" s="34">
        <f t="shared" si="55"/>
        <v>0</v>
      </c>
      <c r="W54" s="35">
        <v>4</v>
      </c>
      <c r="X54" s="34">
        <f t="shared" si="51"/>
        <v>80</v>
      </c>
      <c r="Y54" s="35"/>
      <c r="Z54" s="34">
        <f t="shared" si="52"/>
        <v>0</v>
      </c>
      <c r="AA54" s="35"/>
      <c r="AB54" s="48">
        <f t="shared" si="53"/>
        <v>0</v>
      </c>
      <c r="AC54" s="41"/>
    </row>
    <row r="55" spans="1:106" s="4" customFormat="1" ht="37.5" x14ac:dyDescent="0.3">
      <c r="A55" s="127" t="s">
        <v>222</v>
      </c>
      <c r="B55" s="108" t="s">
        <v>187</v>
      </c>
      <c r="C55" s="110">
        <v>6</v>
      </c>
      <c r="D55" s="110"/>
      <c r="E55" s="110">
        <f t="shared" si="44"/>
        <v>4</v>
      </c>
      <c r="F55" s="113">
        <v>120</v>
      </c>
      <c r="G55" s="110">
        <f t="shared" si="45"/>
        <v>80</v>
      </c>
      <c r="H55" s="110">
        <f t="shared" si="46"/>
        <v>40</v>
      </c>
      <c r="I55" s="110">
        <v>20</v>
      </c>
      <c r="J55" s="110">
        <v>20</v>
      </c>
      <c r="K55" s="34">
        <v>0</v>
      </c>
      <c r="L55" s="34">
        <f t="shared" si="54"/>
        <v>40</v>
      </c>
      <c r="M55" s="35"/>
      <c r="N55" s="34">
        <f t="shared" si="47"/>
        <v>0</v>
      </c>
      <c r="O55" s="35"/>
      <c r="P55" s="34">
        <f t="shared" si="48"/>
        <v>0</v>
      </c>
      <c r="Q55" s="35"/>
      <c r="R55" s="34">
        <f t="shared" si="49"/>
        <v>0</v>
      </c>
      <c r="S55" s="35"/>
      <c r="T55" s="34">
        <f t="shared" si="50"/>
        <v>0</v>
      </c>
      <c r="U55" s="35"/>
      <c r="V55" s="34">
        <f t="shared" si="55"/>
        <v>0</v>
      </c>
      <c r="W55" s="35">
        <v>4</v>
      </c>
      <c r="X55" s="34">
        <f t="shared" si="51"/>
        <v>80</v>
      </c>
      <c r="Y55" s="35"/>
      <c r="Z55" s="34">
        <f t="shared" si="52"/>
        <v>0</v>
      </c>
      <c r="AA55" s="35"/>
      <c r="AB55" s="48">
        <f t="shared" si="53"/>
        <v>0</v>
      </c>
      <c r="AC55" s="41"/>
    </row>
    <row r="56" spans="1:106" s="4" customFormat="1" ht="18.75" x14ac:dyDescent="0.3">
      <c r="A56" s="127" t="s">
        <v>223</v>
      </c>
      <c r="B56" s="108" t="s">
        <v>62</v>
      </c>
      <c r="C56" s="109"/>
      <c r="D56" s="109" t="s">
        <v>63</v>
      </c>
      <c r="E56" s="110">
        <f t="shared" si="44"/>
        <v>3</v>
      </c>
      <c r="F56" s="113">
        <v>90</v>
      </c>
      <c r="G56" s="110">
        <f t="shared" si="45"/>
        <v>56</v>
      </c>
      <c r="H56" s="110">
        <f t="shared" si="46"/>
        <v>0</v>
      </c>
      <c r="I56" s="110">
        <v>56</v>
      </c>
      <c r="J56" s="110">
        <v>0</v>
      </c>
      <c r="K56" s="34">
        <v>0</v>
      </c>
      <c r="L56" s="34">
        <f t="shared" si="54"/>
        <v>34</v>
      </c>
      <c r="M56" s="35"/>
      <c r="N56" s="34">
        <f t="shared" si="47"/>
        <v>0</v>
      </c>
      <c r="O56" s="35"/>
      <c r="P56" s="34">
        <f t="shared" si="48"/>
        <v>0</v>
      </c>
      <c r="Q56" s="35"/>
      <c r="R56" s="34">
        <f t="shared" si="49"/>
        <v>0</v>
      </c>
      <c r="S56" s="35"/>
      <c r="T56" s="34">
        <f t="shared" si="50"/>
        <v>0</v>
      </c>
      <c r="U56" s="35">
        <v>1</v>
      </c>
      <c r="V56" s="34">
        <v>16</v>
      </c>
      <c r="W56" s="35">
        <v>2</v>
      </c>
      <c r="X56" s="34">
        <f t="shared" si="51"/>
        <v>40</v>
      </c>
      <c r="Y56" s="35"/>
      <c r="Z56" s="34">
        <f t="shared" si="52"/>
        <v>0</v>
      </c>
      <c r="AA56" s="35"/>
      <c r="AB56" s="48">
        <f t="shared" si="53"/>
        <v>0</v>
      </c>
      <c r="AC56" s="41"/>
    </row>
    <row r="57" spans="1:106" s="4" customFormat="1" ht="18.75" x14ac:dyDescent="0.3">
      <c r="A57" s="127" t="s">
        <v>224</v>
      </c>
      <c r="B57" s="108" t="s">
        <v>183</v>
      </c>
      <c r="C57" s="109"/>
      <c r="D57" s="109">
        <v>5</v>
      </c>
      <c r="E57" s="110">
        <f t="shared" si="44"/>
        <v>3</v>
      </c>
      <c r="F57" s="113">
        <v>90</v>
      </c>
      <c r="G57" s="110">
        <f t="shared" si="45"/>
        <v>46</v>
      </c>
      <c r="H57" s="110">
        <f t="shared" si="46"/>
        <v>24</v>
      </c>
      <c r="I57" s="110">
        <v>12</v>
      </c>
      <c r="J57" s="110">
        <v>10</v>
      </c>
      <c r="K57" s="34">
        <v>0</v>
      </c>
      <c r="L57" s="34">
        <f t="shared" si="54"/>
        <v>44</v>
      </c>
      <c r="M57" s="35"/>
      <c r="N57" s="34">
        <f t="shared" si="47"/>
        <v>0</v>
      </c>
      <c r="O57" s="35"/>
      <c r="P57" s="34">
        <f t="shared" si="48"/>
        <v>0</v>
      </c>
      <c r="Q57" s="35"/>
      <c r="R57" s="34">
        <f t="shared" si="49"/>
        <v>0</v>
      </c>
      <c r="S57" s="35"/>
      <c r="T57" s="34">
        <f t="shared" si="50"/>
        <v>0</v>
      </c>
      <c r="U57" s="35">
        <v>3</v>
      </c>
      <c r="V57" s="34">
        <v>46</v>
      </c>
      <c r="W57" s="35"/>
      <c r="X57" s="34">
        <f t="shared" si="51"/>
        <v>0</v>
      </c>
      <c r="Y57" s="35"/>
      <c r="Z57" s="34">
        <f t="shared" si="52"/>
        <v>0</v>
      </c>
      <c r="AA57" s="35"/>
      <c r="AB57" s="48">
        <f t="shared" si="53"/>
        <v>0</v>
      </c>
      <c r="AC57" s="41"/>
    </row>
    <row r="58" spans="1:106" s="4" customFormat="1" ht="37.5" x14ac:dyDescent="0.3">
      <c r="A58" s="127" t="s">
        <v>236</v>
      </c>
      <c r="B58" s="112" t="s">
        <v>190</v>
      </c>
      <c r="C58" s="109"/>
      <c r="D58" s="109">
        <v>6</v>
      </c>
      <c r="E58" s="110">
        <f t="shared" si="44"/>
        <v>1</v>
      </c>
      <c r="F58" s="34">
        <v>30</v>
      </c>
      <c r="G58" s="34">
        <f t="shared" si="45"/>
        <v>0</v>
      </c>
      <c r="H58" s="34">
        <f t="shared" si="46"/>
        <v>0</v>
      </c>
      <c r="I58" s="34">
        <v>0</v>
      </c>
      <c r="J58" s="34">
        <v>0</v>
      </c>
      <c r="K58" s="34">
        <v>0</v>
      </c>
      <c r="L58" s="34">
        <f t="shared" si="54"/>
        <v>30</v>
      </c>
      <c r="M58" s="35"/>
      <c r="N58" s="34">
        <f t="shared" si="47"/>
        <v>0</v>
      </c>
      <c r="O58" s="35"/>
      <c r="P58" s="34">
        <f t="shared" si="48"/>
        <v>0</v>
      </c>
      <c r="Q58" s="35"/>
      <c r="R58" s="34">
        <f t="shared" si="49"/>
        <v>0</v>
      </c>
      <c r="S58" s="35"/>
      <c r="T58" s="34">
        <f t="shared" si="50"/>
        <v>0</v>
      </c>
      <c r="U58" s="35"/>
      <c r="V58" s="34">
        <f t="shared" si="55"/>
        <v>0</v>
      </c>
      <c r="W58" s="35"/>
      <c r="X58" s="34">
        <f t="shared" si="51"/>
        <v>0</v>
      </c>
      <c r="Y58" s="35"/>
      <c r="Z58" s="34">
        <f t="shared" si="52"/>
        <v>0</v>
      </c>
      <c r="AA58" s="35"/>
      <c r="AB58" s="48">
        <f t="shared" si="53"/>
        <v>0</v>
      </c>
      <c r="AC58" s="41"/>
    </row>
    <row r="59" spans="1:106" s="7" customFormat="1" ht="26.25" customHeight="1" x14ac:dyDescent="0.3">
      <c r="A59" s="252" t="s">
        <v>41</v>
      </c>
      <c r="B59" s="248"/>
      <c r="C59" s="39"/>
      <c r="D59" s="39"/>
      <c r="E59" s="40">
        <f>SUM(E50:E58)</f>
        <v>30</v>
      </c>
      <c r="F59" s="40">
        <f t="shared" ref="F59:AB59" si="56">SUM(F50:F58)</f>
        <v>900</v>
      </c>
      <c r="G59" s="40">
        <f t="shared" si="56"/>
        <v>524</v>
      </c>
      <c r="H59" s="40">
        <f t="shared" si="56"/>
        <v>258</v>
      </c>
      <c r="I59" s="40">
        <f t="shared" si="56"/>
        <v>184</v>
      </c>
      <c r="J59" s="40">
        <f t="shared" si="56"/>
        <v>82</v>
      </c>
      <c r="K59" s="40">
        <f t="shared" si="56"/>
        <v>0</v>
      </c>
      <c r="L59" s="40">
        <f t="shared" si="56"/>
        <v>376</v>
      </c>
      <c r="M59" s="40">
        <f t="shared" si="56"/>
        <v>0</v>
      </c>
      <c r="N59" s="40">
        <f t="shared" si="56"/>
        <v>0</v>
      </c>
      <c r="O59" s="40">
        <f t="shared" si="56"/>
        <v>0</v>
      </c>
      <c r="P59" s="40">
        <f t="shared" si="56"/>
        <v>0</v>
      </c>
      <c r="Q59" s="40">
        <f t="shared" si="56"/>
        <v>0</v>
      </c>
      <c r="R59" s="40">
        <f t="shared" si="56"/>
        <v>0</v>
      </c>
      <c r="S59" s="40">
        <f t="shared" si="56"/>
        <v>0</v>
      </c>
      <c r="T59" s="40">
        <f t="shared" si="56"/>
        <v>0</v>
      </c>
      <c r="U59" s="40">
        <f t="shared" si="56"/>
        <v>16</v>
      </c>
      <c r="V59" s="40">
        <f t="shared" si="56"/>
        <v>244</v>
      </c>
      <c r="W59" s="40">
        <f t="shared" si="56"/>
        <v>14</v>
      </c>
      <c r="X59" s="40">
        <f t="shared" si="56"/>
        <v>280</v>
      </c>
      <c r="Y59" s="40">
        <f t="shared" si="56"/>
        <v>0</v>
      </c>
      <c r="Z59" s="40">
        <f t="shared" si="56"/>
        <v>0</v>
      </c>
      <c r="AA59" s="40">
        <f t="shared" si="56"/>
        <v>0</v>
      </c>
      <c r="AB59" s="50">
        <f t="shared" si="56"/>
        <v>0</v>
      </c>
      <c r="AC59" s="43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</row>
    <row r="60" spans="1:106" s="4" customFormat="1" ht="18.75" x14ac:dyDescent="0.3">
      <c r="A60" s="46" t="s">
        <v>32</v>
      </c>
      <c r="B60" s="7"/>
      <c r="C60" s="7"/>
      <c r="D60" s="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51"/>
      <c r="AC60" s="41"/>
    </row>
    <row r="61" spans="1:106" s="4" customFormat="1" ht="18.75" x14ac:dyDescent="0.3">
      <c r="A61" s="55" t="s">
        <v>65</v>
      </c>
      <c r="B61" s="11" t="s">
        <v>64</v>
      </c>
      <c r="C61" s="34"/>
      <c r="D61" s="34">
        <v>5</v>
      </c>
      <c r="E61" s="34">
        <f>F61/30</f>
        <v>15</v>
      </c>
      <c r="F61" s="34">
        <v>450</v>
      </c>
      <c r="G61" s="34">
        <f>N61+P61+R61+T61+V61+X61+Z61+AB61</f>
        <v>180</v>
      </c>
      <c r="H61" s="34">
        <v>0</v>
      </c>
      <c r="I61" s="34">
        <v>0</v>
      </c>
      <c r="J61" s="34">
        <v>0</v>
      </c>
      <c r="K61" s="34">
        <v>0</v>
      </c>
      <c r="L61" s="34">
        <f>F61-G61</f>
        <v>270</v>
      </c>
      <c r="M61" s="32"/>
      <c r="N61" s="34">
        <f>M61*$M$7</f>
        <v>0</v>
      </c>
      <c r="O61" s="34"/>
      <c r="P61" s="34">
        <f>O61*$O$7</f>
        <v>0</v>
      </c>
      <c r="Q61" s="34"/>
      <c r="R61" s="34">
        <f>Q61*$Q$7</f>
        <v>0</v>
      </c>
      <c r="S61" s="34"/>
      <c r="T61" s="34">
        <f>S61*$S$7</f>
        <v>0</v>
      </c>
      <c r="U61" s="34">
        <v>12</v>
      </c>
      <c r="V61" s="34">
        <f>U61*$U$7</f>
        <v>180</v>
      </c>
      <c r="W61" s="34"/>
      <c r="X61" s="34">
        <f>W61*$W$7</f>
        <v>0</v>
      </c>
      <c r="Y61" s="34"/>
      <c r="Z61" s="34">
        <f>Y61*$Y$7</f>
        <v>0</v>
      </c>
      <c r="AA61" s="34"/>
      <c r="AB61" s="48">
        <f>AA61*$AA$7</f>
        <v>0</v>
      </c>
      <c r="AC61" s="41"/>
    </row>
    <row r="62" spans="1:106" s="4" customFormat="1" ht="18.75" x14ac:dyDescent="0.3">
      <c r="A62" s="55" t="s">
        <v>65</v>
      </c>
      <c r="B62" s="11" t="s">
        <v>64</v>
      </c>
      <c r="C62" s="34"/>
      <c r="D62" s="34">
        <v>6</v>
      </c>
      <c r="E62" s="34">
        <f>F62/30</f>
        <v>15</v>
      </c>
      <c r="F62" s="34">
        <v>450</v>
      </c>
      <c r="G62" s="34">
        <f>N62+P62+R62+T62+V62+X62+Z62+AB62</f>
        <v>180</v>
      </c>
      <c r="H62" s="34">
        <v>0</v>
      </c>
      <c r="I62" s="34">
        <v>0</v>
      </c>
      <c r="J62" s="34">
        <v>0</v>
      </c>
      <c r="K62" s="34">
        <v>0</v>
      </c>
      <c r="L62" s="34">
        <f>F62-G62</f>
        <v>270</v>
      </c>
      <c r="M62" s="32"/>
      <c r="N62" s="34">
        <f>M62*$M$7</f>
        <v>0</v>
      </c>
      <c r="O62" s="34"/>
      <c r="P62" s="34">
        <f>O62*$O$7</f>
        <v>0</v>
      </c>
      <c r="Q62" s="34"/>
      <c r="R62" s="34">
        <f>Q62*$Q$7</f>
        <v>0</v>
      </c>
      <c r="S62" s="34"/>
      <c r="T62" s="34">
        <f>S62*$S$7</f>
        <v>0</v>
      </c>
      <c r="U62" s="34"/>
      <c r="V62" s="34">
        <f>U62*$U$7</f>
        <v>0</v>
      </c>
      <c r="W62" s="34">
        <v>9</v>
      </c>
      <c r="X62" s="34">
        <f>W62*$W$7</f>
        <v>180</v>
      </c>
      <c r="Y62" s="34"/>
      <c r="Z62" s="34">
        <f>Y62*$Y$7</f>
        <v>0</v>
      </c>
      <c r="AA62" s="34"/>
      <c r="AB62" s="48">
        <f>AA62*$AA$7</f>
        <v>0</v>
      </c>
      <c r="AC62" s="41"/>
    </row>
    <row r="63" spans="1:106" s="7" customFormat="1" ht="39" customHeight="1" x14ac:dyDescent="0.3">
      <c r="A63" s="55"/>
      <c r="B63" s="23"/>
      <c r="C63" s="34"/>
      <c r="D63" s="34"/>
      <c r="E63" s="34">
        <f>F63/30</f>
        <v>0</v>
      </c>
      <c r="F63" s="34">
        <v>0</v>
      </c>
      <c r="G63" s="34">
        <f>N63+P63+R63+T63+V63+X63+Z63+AB63</f>
        <v>0</v>
      </c>
      <c r="H63" s="34">
        <v>0</v>
      </c>
      <c r="I63" s="34">
        <v>0</v>
      </c>
      <c r="J63" s="34">
        <v>0</v>
      </c>
      <c r="K63" s="34">
        <v>0</v>
      </c>
      <c r="L63" s="34">
        <f>F63-G63</f>
        <v>0</v>
      </c>
      <c r="M63" s="32"/>
      <c r="N63" s="34">
        <f>M63*$M$7</f>
        <v>0</v>
      </c>
      <c r="O63" s="34"/>
      <c r="P63" s="34">
        <f>O63*$O$7</f>
        <v>0</v>
      </c>
      <c r="Q63" s="34"/>
      <c r="R63" s="34">
        <f>Q63*$Q$7</f>
        <v>0</v>
      </c>
      <c r="S63" s="34"/>
      <c r="T63" s="34">
        <f>S63*$S$7</f>
        <v>0</v>
      </c>
      <c r="U63" s="34"/>
      <c r="V63" s="34">
        <f>U63*$U$7</f>
        <v>0</v>
      </c>
      <c r="W63" s="34"/>
      <c r="X63" s="34">
        <f>W63*$W$7</f>
        <v>0</v>
      </c>
      <c r="Y63" s="34"/>
      <c r="Z63" s="34">
        <f>Y63*$Y$7</f>
        <v>0</v>
      </c>
      <c r="AA63" s="34"/>
      <c r="AB63" s="48">
        <f>AA63*$AA$7</f>
        <v>0</v>
      </c>
      <c r="AC63" s="43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</row>
    <row r="64" spans="1:106" ht="18.75" x14ac:dyDescent="0.3">
      <c r="A64" s="240" t="s">
        <v>42</v>
      </c>
      <c r="B64" s="241"/>
      <c r="C64" s="39"/>
      <c r="D64" s="39"/>
      <c r="E64" s="40">
        <f t="shared" ref="E64:AB64" si="57">SUM(E61:E63)</f>
        <v>30</v>
      </c>
      <c r="F64" s="40">
        <f t="shared" si="57"/>
        <v>900</v>
      </c>
      <c r="G64" s="40">
        <f t="shared" si="57"/>
        <v>360</v>
      </c>
      <c r="H64" s="40">
        <f t="shared" si="57"/>
        <v>0</v>
      </c>
      <c r="I64" s="40">
        <f t="shared" si="57"/>
        <v>0</v>
      </c>
      <c r="J64" s="40">
        <f t="shared" si="57"/>
        <v>0</v>
      </c>
      <c r="K64" s="40">
        <f t="shared" si="57"/>
        <v>0</v>
      </c>
      <c r="L64" s="40">
        <f t="shared" si="57"/>
        <v>540</v>
      </c>
      <c r="M64" s="40">
        <f t="shared" si="57"/>
        <v>0</v>
      </c>
      <c r="N64" s="40">
        <f t="shared" si="57"/>
        <v>0</v>
      </c>
      <c r="O64" s="40">
        <f t="shared" si="57"/>
        <v>0</v>
      </c>
      <c r="P64" s="40">
        <f t="shared" si="57"/>
        <v>0</v>
      </c>
      <c r="Q64" s="40">
        <f t="shared" si="57"/>
        <v>0</v>
      </c>
      <c r="R64" s="40">
        <f t="shared" si="57"/>
        <v>0</v>
      </c>
      <c r="S64" s="40">
        <f t="shared" si="57"/>
        <v>0</v>
      </c>
      <c r="T64" s="40">
        <f t="shared" si="57"/>
        <v>0</v>
      </c>
      <c r="U64" s="40">
        <f t="shared" si="57"/>
        <v>12</v>
      </c>
      <c r="V64" s="40">
        <f t="shared" si="57"/>
        <v>180</v>
      </c>
      <c r="W64" s="40">
        <f t="shared" si="57"/>
        <v>9</v>
      </c>
      <c r="X64" s="40">
        <f t="shared" si="57"/>
        <v>180</v>
      </c>
      <c r="Y64" s="40">
        <f t="shared" si="57"/>
        <v>0</v>
      </c>
      <c r="Z64" s="40">
        <f t="shared" si="57"/>
        <v>0</v>
      </c>
      <c r="AA64" s="40">
        <f t="shared" si="57"/>
        <v>0</v>
      </c>
      <c r="AB64" s="40">
        <f t="shared" si="57"/>
        <v>0</v>
      </c>
      <c r="AC64" s="41"/>
    </row>
    <row r="65" spans="1:106" ht="19.5" thickBot="1" x14ac:dyDescent="0.35">
      <c r="A65" s="242" t="s">
        <v>43</v>
      </c>
      <c r="B65" s="243"/>
      <c r="C65" s="52"/>
      <c r="D65" s="52"/>
      <c r="E65" s="53">
        <f t="shared" ref="E65:AB65" si="58">E59+E64</f>
        <v>60</v>
      </c>
      <c r="F65" s="53">
        <f t="shared" si="58"/>
        <v>1800</v>
      </c>
      <c r="G65" s="53">
        <f t="shared" si="58"/>
        <v>884</v>
      </c>
      <c r="H65" s="53">
        <f t="shared" si="58"/>
        <v>258</v>
      </c>
      <c r="I65" s="53">
        <f t="shared" si="58"/>
        <v>184</v>
      </c>
      <c r="J65" s="53">
        <f t="shared" si="58"/>
        <v>82</v>
      </c>
      <c r="K65" s="53">
        <f t="shared" si="58"/>
        <v>0</v>
      </c>
      <c r="L65" s="53">
        <f t="shared" si="58"/>
        <v>916</v>
      </c>
      <c r="M65" s="53">
        <f t="shared" si="58"/>
        <v>0</v>
      </c>
      <c r="N65" s="53">
        <f t="shared" si="58"/>
        <v>0</v>
      </c>
      <c r="O65" s="53">
        <f t="shared" si="58"/>
        <v>0</v>
      </c>
      <c r="P65" s="53">
        <f t="shared" si="58"/>
        <v>0</v>
      </c>
      <c r="Q65" s="53">
        <f t="shared" si="58"/>
        <v>0</v>
      </c>
      <c r="R65" s="53">
        <f t="shared" si="58"/>
        <v>0</v>
      </c>
      <c r="S65" s="53">
        <f t="shared" si="58"/>
        <v>0</v>
      </c>
      <c r="T65" s="53">
        <f t="shared" si="58"/>
        <v>0</v>
      </c>
      <c r="U65" s="53">
        <f t="shared" si="58"/>
        <v>28</v>
      </c>
      <c r="V65" s="53">
        <f t="shared" si="58"/>
        <v>424</v>
      </c>
      <c r="W65" s="53">
        <f t="shared" si="58"/>
        <v>23</v>
      </c>
      <c r="X65" s="53">
        <f t="shared" si="58"/>
        <v>460</v>
      </c>
      <c r="Y65" s="53">
        <f t="shared" si="58"/>
        <v>0</v>
      </c>
      <c r="Z65" s="53">
        <f t="shared" si="58"/>
        <v>0</v>
      </c>
      <c r="AA65" s="53">
        <f t="shared" si="58"/>
        <v>0</v>
      </c>
      <c r="AB65" s="54">
        <f t="shared" si="58"/>
        <v>0</v>
      </c>
      <c r="AC65" s="41"/>
    </row>
    <row r="66" spans="1:106" s="3" customFormat="1" ht="26.25" customHeight="1" x14ac:dyDescent="0.3">
      <c r="A66" s="249" t="s">
        <v>20</v>
      </c>
      <c r="B66" s="250"/>
      <c r="C66" s="250"/>
      <c r="D66" s="250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  <c r="R66" s="250"/>
      <c r="S66" s="250"/>
      <c r="T66" s="250"/>
      <c r="U66" s="250"/>
      <c r="V66" s="250"/>
      <c r="W66" s="250"/>
      <c r="X66" s="250"/>
      <c r="Y66" s="250"/>
      <c r="Z66" s="250"/>
      <c r="AA66" s="250"/>
      <c r="AB66" s="251"/>
      <c r="AC66" s="42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</row>
    <row r="67" spans="1:106" s="16" customFormat="1" ht="18.75" x14ac:dyDescent="0.3">
      <c r="A67" s="46" t="s">
        <v>31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8"/>
      <c r="N67" s="7"/>
      <c r="O67" s="8"/>
      <c r="P67" s="7"/>
      <c r="Q67" s="8"/>
      <c r="R67" s="7"/>
      <c r="S67" s="8"/>
      <c r="T67" s="7"/>
      <c r="U67" s="8"/>
      <c r="V67" s="7"/>
      <c r="W67" s="8"/>
      <c r="X67" s="7"/>
      <c r="Y67" s="7"/>
      <c r="Z67" s="7"/>
      <c r="AA67" s="7"/>
      <c r="AB67" s="47"/>
      <c r="AC67" s="42"/>
    </row>
    <row r="68" spans="1:106" s="3" customFormat="1" ht="37.5" x14ac:dyDescent="0.3">
      <c r="A68" s="127" t="s">
        <v>235</v>
      </c>
      <c r="B68" s="108" t="s">
        <v>184</v>
      </c>
      <c r="C68" s="109">
        <v>7</v>
      </c>
      <c r="D68" s="110"/>
      <c r="E68" s="110">
        <f t="shared" ref="E68:E76" si="59">F68/30</f>
        <v>4</v>
      </c>
      <c r="F68" s="110">
        <v>120</v>
      </c>
      <c r="G68" s="110">
        <f>N68+P68+R68+T68+V68+X68+Z68+AB68</f>
        <v>66</v>
      </c>
      <c r="H68" s="110">
        <f t="shared" ref="H68:H75" si="60">G68-K68-I68-J68</f>
        <v>22</v>
      </c>
      <c r="I68" s="110">
        <v>40</v>
      </c>
      <c r="J68" s="110">
        <v>4</v>
      </c>
      <c r="K68" s="34">
        <v>0</v>
      </c>
      <c r="L68" s="34">
        <f>F68-G68</f>
        <v>54</v>
      </c>
      <c r="M68" s="32"/>
      <c r="N68" s="34">
        <f>M68*$M$7</f>
        <v>0</v>
      </c>
      <c r="O68" s="34"/>
      <c r="P68" s="34">
        <f>O68*$O$7</f>
        <v>0</v>
      </c>
      <c r="Q68" s="34"/>
      <c r="R68" s="34">
        <f>Q68*$Q$7</f>
        <v>0</v>
      </c>
      <c r="S68" s="34"/>
      <c r="T68" s="34">
        <f>S68*$S$7</f>
        <v>0</v>
      </c>
      <c r="U68" s="34"/>
      <c r="V68" s="34">
        <f>U68*$U$7</f>
        <v>0</v>
      </c>
      <c r="W68" s="34"/>
      <c r="X68" s="34">
        <f>W68*$W$7</f>
        <v>0</v>
      </c>
      <c r="Y68" s="34">
        <v>6</v>
      </c>
      <c r="Z68" s="33">
        <f>Y68*$Y$7</f>
        <v>66</v>
      </c>
      <c r="AA68" s="34"/>
      <c r="AB68" s="48">
        <f>AA68*$AA$7</f>
        <v>0</v>
      </c>
      <c r="AC68" s="42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</row>
    <row r="69" spans="1:106" s="3" customFormat="1" ht="18.75" x14ac:dyDescent="0.3">
      <c r="A69" s="127" t="s">
        <v>234</v>
      </c>
      <c r="B69" s="111" t="s">
        <v>58</v>
      </c>
      <c r="C69" s="110">
        <v>8</v>
      </c>
      <c r="D69" s="110"/>
      <c r="E69" s="110">
        <f t="shared" si="59"/>
        <v>4</v>
      </c>
      <c r="F69" s="110">
        <v>120</v>
      </c>
      <c r="G69" s="110">
        <f>N69+P69+R69+T69+V69+X69+Z69+AB69</f>
        <v>76</v>
      </c>
      <c r="H69" s="110">
        <f t="shared" si="60"/>
        <v>44</v>
      </c>
      <c r="I69" s="110">
        <v>8</v>
      </c>
      <c r="J69" s="110">
        <v>24</v>
      </c>
      <c r="K69" s="34">
        <v>0</v>
      </c>
      <c r="L69" s="33">
        <f>F69-G69</f>
        <v>44</v>
      </c>
      <c r="M69" s="32"/>
      <c r="N69" s="33">
        <f>M69*$M$7</f>
        <v>0</v>
      </c>
      <c r="O69" s="34"/>
      <c r="P69" s="33">
        <f>O69*$O$7</f>
        <v>0</v>
      </c>
      <c r="Q69" s="34"/>
      <c r="R69" s="33">
        <f>Q69*$Q$7</f>
        <v>0</v>
      </c>
      <c r="S69" s="34"/>
      <c r="T69" s="33">
        <f>S69*$S$7</f>
        <v>0</v>
      </c>
      <c r="U69" s="34"/>
      <c r="V69" s="33">
        <f>U69*$U$7</f>
        <v>0</v>
      </c>
      <c r="W69" s="34"/>
      <c r="X69" s="33">
        <f>W69*$W$7</f>
        <v>0</v>
      </c>
      <c r="Y69" s="33"/>
      <c r="Z69" s="33">
        <f>Y69*$Y$7</f>
        <v>0</v>
      </c>
      <c r="AA69" s="33">
        <v>5</v>
      </c>
      <c r="AB69" s="48">
        <v>76</v>
      </c>
      <c r="AC69" s="42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</row>
    <row r="70" spans="1:106" s="3" customFormat="1" ht="18.75" x14ac:dyDescent="0.3">
      <c r="A70" s="127" t="s">
        <v>233</v>
      </c>
      <c r="B70" s="111" t="s">
        <v>155</v>
      </c>
      <c r="C70" s="110">
        <v>8</v>
      </c>
      <c r="D70" s="110"/>
      <c r="E70" s="110">
        <f t="shared" si="59"/>
        <v>4</v>
      </c>
      <c r="F70" s="110">
        <v>120</v>
      </c>
      <c r="G70" s="110">
        <f>N70+P70+R70+T70+V70+X70+Z70+AB70</f>
        <v>76</v>
      </c>
      <c r="H70" s="110">
        <f t="shared" si="60"/>
        <v>46</v>
      </c>
      <c r="I70" s="110">
        <v>14</v>
      </c>
      <c r="J70" s="110">
        <v>16</v>
      </c>
      <c r="K70" s="34">
        <v>0</v>
      </c>
      <c r="L70" s="33">
        <f>F70-G70</f>
        <v>44</v>
      </c>
      <c r="M70" s="32"/>
      <c r="N70" s="33">
        <f>M70*$M$7</f>
        <v>0</v>
      </c>
      <c r="O70" s="34"/>
      <c r="P70" s="33">
        <f>O70*$O$7</f>
        <v>0</v>
      </c>
      <c r="Q70" s="34"/>
      <c r="R70" s="33">
        <f>Q70*$Q$7</f>
        <v>0</v>
      </c>
      <c r="S70" s="34"/>
      <c r="T70" s="33">
        <f>S70*$S$7</f>
        <v>0</v>
      </c>
      <c r="U70" s="34"/>
      <c r="V70" s="33">
        <f>U70*$U$7</f>
        <v>0</v>
      </c>
      <c r="W70" s="34"/>
      <c r="X70" s="33">
        <f>W70*$W$7</f>
        <v>0</v>
      </c>
      <c r="Y70" s="33"/>
      <c r="Z70" s="33">
        <f>Y70*$Y$7</f>
        <v>0</v>
      </c>
      <c r="AA70" s="33">
        <v>5</v>
      </c>
      <c r="AB70" s="48">
        <v>76</v>
      </c>
      <c r="AC70" s="42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</row>
    <row r="71" spans="1:106" s="3" customFormat="1" ht="37.5" x14ac:dyDescent="0.3">
      <c r="A71" s="127" t="s">
        <v>232</v>
      </c>
      <c r="B71" s="108" t="s">
        <v>47</v>
      </c>
      <c r="C71" s="110">
        <v>7</v>
      </c>
      <c r="D71" s="110"/>
      <c r="E71" s="110">
        <v>4</v>
      </c>
      <c r="F71" s="110">
        <v>120</v>
      </c>
      <c r="G71" s="110">
        <v>76</v>
      </c>
      <c r="H71" s="110">
        <v>4</v>
      </c>
      <c r="I71" s="110">
        <v>72</v>
      </c>
      <c r="J71" s="110">
        <v>0</v>
      </c>
      <c r="K71" s="34">
        <v>0</v>
      </c>
      <c r="L71" s="33">
        <f t="shared" ref="L71:L76" si="61">F71-G71</f>
        <v>44</v>
      </c>
      <c r="M71" s="32"/>
      <c r="N71" s="33">
        <f t="shared" ref="N71:N76" si="62">M71*$M$7</f>
        <v>0</v>
      </c>
      <c r="O71" s="34"/>
      <c r="P71" s="33">
        <f t="shared" ref="P71:P76" si="63">O71*$O$7</f>
        <v>0</v>
      </c>
      <c r="Q71" s="34"/>
      <c r="R71" s="33">
        <f t="shared" ref="R71:R76" si="64">Q71*$Q$7</f>
        <v>0</v>
      </c>
      <c r="S71" s="34"/>
      <c r="T71" s="33">
        <f t="shared" ref="T71:T76" si="65">S71*$S$7</f>
        <v>0</v>
      </c>
      <c r="U71" s="34"/>
      <c r="V71" s="33">
        <f t="shared" ref="V71:V76" si="66">U71*$U$7</f>
        <v>0</v>
      </c>
      <c r="W71" s="34"/>
      <c r="X71" s="33">
        <f t="shared" ref="X71:X76" si="67">W71*$W$7</f>
        <v>0</v>
      </c>
      <c r="Y71" s="33">
        <v>5</v>
      </c>
      <c r="Z71" s="33">
        <v>56</v>
      </c>
      <c r="AA71" s="33"/>
      <c r="AB71" s="48">
        <f t="shared" ref="AB71:AB76" si="68">AA71*$AA$7</f>
        <v>0</v>
      </c>
      <c r="AC71" s="42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</row>
    <row r="72" spans="1:106" s="3" customFormat="1" ht="18.75" x14ac:dyDescent="0.3">
      <c r="A72" s="127" t="s">
        <v>231</v>
      </c>
      <c r="B72" s="111" t="s">
        <v>186</v>
      </c>
      <c r="C72" s="110"/>
      <c r="D72" s="110">
        <v>8</v>
      </c>
      <c r="E72" s="110">
        <f t="shared" si="59"/>
        <v>4</v>
      </c>
      <c r="F72" s="110">
        <v>120</v>
      </c>
      <c r="G72" s="110">
        <f t="shared" ref="G72:G77" si="69">N72+P72+R72+T72+V72+X72+Z72+AB72</f>
        <v>76</v>
      </c>
      <c r="H72" s="110">
        <f t="shared" si="60"/>
        <v>40</v>
      </c>
      <c r="I72" s="110">
        <v>16</v>
      </c>
      <c r="J72" s="110">
        <v>20</v>
      </c>
      <c r="K72" s="34">
        <v>0</v>
      </c>
      <c r="L72" s="33">
        <f t="shared" si="61"/>
        <v>44</v>
      </c>
      <c r="M72" s="32"/>
      <c r="N72" s="33">
        <f t="shared" si="62"/>
        <v>0</v>
      </c>
      <c r="O72" s="34"/>
      <c r="P72" s="33">
        <f t="shared" si="63"/>
        <v>0</v>
      </c>
      <c r="Q72" s="34"/>
      <c r="R72" s="33">
        <f t="shared" si="64"/>
        <v>0</v>
      </c>
      <c r="S72" s="34"/>
      <c r="T72" s="33">
        <f t="shared" si="65"/>
        <v>0</v>
      </c>
      <c r="U72" s="34"/>
      <c r="V72" s="33">
        <f t="shared" si="66"/>
        <v>0</v>
      </c>
      <c r="W72" s="34"/>
      <c r="X72" s="33">
        <f t="shared" si="67"/>
        <v>0</v>
      </c>
      <c r="Y72" s="33"/>
      <c r="Z72" s="33">
        <f>Y72*$Y$7</f>
        <v>0</v>
      </c>
      <c r="AA72" s="33">
        <v>5</v>
      </c>
      <c r="AB72" s="48">
        <v>76</v>
      </c>
      <c r="AC72" s="42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</row>
    <row r="73" spans="1:106" s="3" customFormat="1" ht="18.75" x14ac:dyDescent="0.3">
      <c r="A73" s="127" t="s">
        <v>230</v>
      </c>
      <c r="B73" s="112" t="s">
        <v>54</v>
      </c>
      <c r="C73" s="110"/>
      <c r="D73" s="110">
        <v>8</v>
      </c>
      <c r="E73" s="110">
        <f t="shared" si="59"/>
        <v>4</v>
      </c>
      <c r="F73" s="110">
        <v>120</v>
      </c>
      <c r="G73" s="110">
        <f t="shared" si="69"/>
        <v>76</v>
      </c>
      <c r="H73" s="110">
        <f t="shared" si="60"/>
        <v>40</v>
      </c>
      <c r="I73" s="110">
        <v>20</v>
      </c>
      <c r="J73" s="110">
        <v>16</v>
      </c>
      <c r="K73" s="34">
        <v>0</v>
      </c>
      <c r="L73" s="33">
        <f t="shared" si="61"/>
        <v>44</v>
      </c>
      <c r="M73" s="32"/>
      <c r="N73" s="33">
        <f t="shared" si="62"/>
        <v>0</v>
      </c>
      <c r="O73" s="34"/>
      <c r="P73" s="33">
        <f t="shared" si="63"/>
        <v>0</v>
      </c>
      <c r="Q73" s="34"/>
      <c r="R73" s="33">
        <f t="shared" si="64"/>
        <v>0</v>
      </c>
      <c r="S73" s="34"/>
      <c r="T73" s="33">
        <f t="shared" si="65"/>
        <v>0</v>
      </c>
      <c r="U73" s="34"/>
      <c r="V73" s="33">
        <f t="shared" si="66"/>
        <v>0</v>
      </c>
      <c r="W73" s="34"/>
      <c r="X73" s="33">
        <f t="shared" si="67"/>
        <v>0</v>
      </c>
      <c r="Y73" s="33"/>
      <c r="Z73" s="33">
        <f>Y73*$Y$7</f>
        <v>0</v>
      </c>
      <c r="AA73" s="33">
        <v>5</v>
      </c>
      <c r="AB73" s="48">
        <v>76</v>
      </c>
      <c r="AC73" s="42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</row>
    <row r="74" spans="1:106" s="3" customFormat="1" ht="37.5" x14ac:dyDescent="0.3">
      <c r="A74" s="127" t="s">
        <v>229</v>
      </c>
      <c r="B74" s="108" t="s">
        <v>185</v>
      </c>
      <c r="C74" s="110"/>
      <c r="D74" s="110">
        <v>8</v>
      </c>
      <c r="E74" s="110">
        <f t="shared" si="59"/>
        <v>5</v>
      </c>
      <c r="F74" s="110">
        <v>150</v>
      </c>
      <c r="G74" s="110">
        <f t="shared" si="69"/>
        <v>90</v>
      </c>
      <c r="H74" s="110">
        <f t="shared" si="60"/>
        <v>50</v>
      </c>
      <c r="I74" s="110">
        <v>20</v>
      </c>
      <c r="J74" s="110">
        <v>20</v>
      </c>
      <c r="K74" s="34">
        <v>0</v>
      </c>
      <c r="L74" s="33">
        <f t="shared" si="61"/>
        <v>60</v>
      </c>
      <c r="M74" s="32"/>
      <c r="N74" s="33">
        <f t="shared" si="62"/>
        <v>0</v>
      </c>
      <c r="O74" s="34"/>
      <c r="P74" s="33">
        <f t="shared" si="63"/>
        <v>0</v>
      </c>
      <c r="Q74" s="34"/>
      <c r="R74" s="33">
        <f t="shared" si="64"/>
        <v>0</v>
      </c>
      <c r="S74" s="34"/>
      <c r="T74" s="33">
        <f t="shared" si="65"/>
        <v>0</v>
      </c>
      <c r="U74" s="34"/>
      <c r="V74" s="33">
        <f t="shared" si="66"/>
        <v>0</v>
      </c>
      <c r="W74" s="34"/>
      <c r="X74" s="33">
        <f t="shared" si="67"/>
        <v>0</v>
      </c>
      <c r="Y74" s="33"/>
      <c r="Z74" s="33">
        <f>Y74*$Y$7</f>
        <v>0</v>
      </c>
      <c r="AA74" s="33">
        <v>6</v>
      </c>
      <c r="AB74" s="48">
        <f t="shared" si="68"/>
        <v>90</v>
      </c>
      <c r="AC74" s="42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</row>
    <row r="75" spans="1:106" s="3" customFormat="1" ht="18.75" x14ac:dyDescent="0.3">
      <c r="A75" s="127" t="s">
        <v>227</v>
      </c>
      <c r="B75" s="112" t="s">
        <v>57</v>
      </c>
      <c r="C75" s="110"/>
      <c r="D75" s="110">
        <v>7</v>
      </c>
      <c r="E75" s="110">
        <f t="shared" si="59"/>
        <v>6</v>
      </c>
      <c r="F75" s="34">
        <v>180</v>
      </c>
      <c r="G75" s="33">
        <f t="shared" si="69"/>
        <v>100</v>
      </c>
      <c r="H75" s="34">
        <f t="shared" si="60"/>
        <v>0</v>
      </c>
      <c r="I75" s="34">
        <v>100</v>
      </c>
      <c r="J75" s="34">
        <v>0</v>
      </c>
      <c r="K75" s="34">
        <v>0</v>
      </c>
      <c r="L75" s="33">
        <f t="shared" si="61"/>
        <v>80</v>
      </c>
      <c r="M75" s="32"/>
      <c r="N75" s="33">
        <f t="shared" si="62"/>
        <v>0</v>
      </c>
      <c r="O75" s="34"/>
      <c r="P75" s="33">
        <f t="shared" si="63"/>
        <v>0</v>
      </c>
      <c r="Q75" s="34"/>
      <c r="R75" s="33">
        <f t="shared" si="64"/>
        <v>0</v>
      </c>
      <c r="S75" s="34"/>
      <c r="T75" s="33">
        <f t="shared" si="65"/>
        <v>0</v>
      </c>
      <c r="U75" s="34"/>
      <c r="V75" s="33">
        <f t="shared" si="66"/>
        <v>0</v>
      </c>
      <c r="W75" s="34"/>
      <c r="X75" s="33">
        <f t="shared" si="67"/>
        <v>0</v>
      </c>
      <c r="Y75" s="33"/>
      <c r="Z75" s="33">
        <v>100</v>
      </c>
      <c r="AA75" s="33"/>
      <c r="AB75" s="48">
        <f t="shared" si="68"/>
        <v>0</v>
      </c>
      <c r="AC75" s="42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</row>
    <row r="76" spans="1:106" s="3" customFormat="1" ht="56.25" x14ac:dyDescent="0.3">
      <c r="A76" s="128" t="s">
        <v>228</v>
      </c>
      <c r="B76" s="111" t="s">
        <v>59</v>
      </c>
      <c r="C76" s="110"/>
      <c r="D76" s="109" t="s">
        <v>60</v>
      </c>
      <c r="E76" s="110">
        <f t="shared" si="59"/>
        <v>9</v>
      </c>
      <c r="F76" s="34">
        <v>270</v>
      </c>
      <c r="G76" s="33">
        <f t="shared" si="69"/>
        <v>0</v>
      </c>
      <c r="H76" s="34">
        <v>0</v>
      </c>
      <c r="I76" s="34">
        <v>0</v>
      </c>
      <c r="J76" s="34">
        <v>0</v>
      </c>
      <c r="K76" s="34">
        <v>0</v>
      </c>
      <c r="L76" s="33">
        <f t="shared" si="61"/>
        <v>270</v>
      </c>
      <c r="M76" s="32"/>
      <c r="N76" s="33">
        <f t="shared" si="62"/>
        <v>0</v>
      </c>
      <c r="O76" s="34"/>
      <c r="P76" s="33">
        <f t="shared" si="63"/>
        <v>0</v>
      </c>
      <c r="Q76" s="34"/>
      <c r="R76" s="33">
        <f t="shared" si="64"/>
        <v>0</v>
      </c>
      <c r="S76" s="34"/>
      <c r="T76" s="33">
        <f t="shared" si="65"/>
        <v>0</v>
      </c>
      <c r="U76" s="34"/>
      <c r="V76" s="33">
        <f t="shared" si="66"/>
        <v>0</v>
      </c>
      <c r="W76" s="34"/>
      <c r="X76" s="33">
        <f t="shared" si="67"/>
        <v>0</v>
      </c>
      <c r="Y76" s="33"/>
      <c r="Z76" s="33">
        <f>Y76*$Y$7</f>
        <v>0</v>
      </c>
      <c r="AA76" s="33"/>
      <c r="AB76" s="48">
        <f t="shared" si="68"/>
        <v>0</v>
      </c>
      <c r="AC76" s="42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</row>
    <row r="77" spans="1:106" s="3" customFormat="1" ht="56.25" x14ac:dyDescent="0.3">
      <c r="A77" s="129" t="s">
        <v>253</v>
      </c>
      <c r="B77" s="130" t="s">
        <v>226</v>
      </c>
      <c r="C77" s="110"/>
      <c r="D77" s="109" t="s">
        <v>60</v>
      </c>
      <c r="E77" s="110">
        <f>F77/30</f>
        <v>1</v>
      </c>
      <c r="F77" s="34">
        <v>30</v>
      </c>
      <c r="G77" s="33">
        <f t="shared" si="69"/>
        <v>0</v>
      </c>
      <c r="H77" s="34">
        <v>0</v>
      </c>
      <c r="I77" s="34">
        <v>0</v>
      </c>
      <c r="J77" s="34">
        <v>0</v>
      </c>
      <c r="K77" s="34">
        <v>0</v>
      </c>
      <c r="L77" s="33">
        <f>F77-G77</f>
        <v>30</v>
      </c>
      <c r="M77" s="32"/>
      <c r="N77" s="33">
        <f>M77*$M$7</f>
        <v>0</v>
      </c>
      <c r="O77" s="34"/>
      <c r="P77" s="33">
        <f>O77*$O$7</f>
        <v>0</v>
      </c>
      <c r="Q77" s="34"/>
      <c r="R77" s="33">
        <f>Q77*$Q$7</f>
        <v>0</v>
      </c>
      <c r="S77" s="34"/>
      <c r="T77" s="33">
        <f>S77*$S$7</f>
        <v>0</v>
      </c>
      <c r="U77" s="34"/>
      <c r="V77" s="33">
        <f>U77*$U$7</f>
        <v>0</v>
      </c>
      <c r="W77" s="34"/>
      <c r="X77" s="33">
        <f>W77*$W$7</f>
        <v>0</v>
      </c>
      <c r="Y77" s="33"/>
      <c r="Z77" s="33">
        <f>Y77*$Y$7</f>
        <v>0</v>
      </c>
      <c r="AA77" s="33"/>
      <c r="AB77" s="48">
        <f>AA77*$AA$7</f>
        <v>0</v>
      </c>
      <c r="AC77" s="42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</row>
    <row r="78" spans="1:106" s="4" customForma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41"/>
    </row>
    <row r="79" spans="1:106" s="7" customFormat="1" ht="26.25" customHeight="1" x14ac:dyDescent="0.3">
      <c r="A79" s="247" t="s">
        <v>41</v>
      </c>
      <c r="B79" s="248"/>
      <c r="C79" s="39"/>
      <c r="D79" s="39"/>
      <c r="E79" s="40">
        <f t="shared" ref="E79:AB79" si="70">SUM(E68:E77)</f>
        <v>45</v>
      </c>
      <c r="F79" s="40">
        <f t="shared" si="70"/>
        <v>1350</v>
      </c>
      <c r="G79" s="40">
        <f t="shared" si="70"/>
        <v>636</v>
      </c>
      <c r="H79" s="40">
        <f t="shared" si="70"/>
        <v>246</v>
      </c>
      <c r="I79" s="40">
        <f t="shared" si="70"/>
        <v>290</v>
      </c>
      <c r="J79" s="40">
        <f t="shared" si="70"/>
        <v>100</v>
      </c>
      <c r="K79" s="40">
        <f t="shared" si="70"/>
        <v>0</v>
      </c>
      <c r="L79" s="40">
        <f t="shared" si="70"/>
        <v>714</v>
      </c>
      <c r="M79" s="40">
        <f t="shared" si="70"/>
        <v>0</v>
      </c>
      <c r="N79" s="40">
        <f t="shared" si="70"/>
        <v>0</v>
      </c>
      <c r="O79" s="40">
        <f t="shared" si="70"/>
        <v>0</v>
      </c>
      <c r="P79" s="40">
        <f t="shared" si="70"/>
        <v>0</v>
      </c>
      <c r="Q79" s="40">
        <f t="shared" si="70"/>
        <v>0</v>
      </c>
      <c r="R79" s="40">
        <f t="shared" si="70"/>
        <v>0</v>
      </c>
      <c r="S79" s="40">
        <f t="shared" si="70"/>
        <v>0</v>
      </c>
      <c r="T79" s="40">
        <f t="shared" si="70"/>
        <v>0</v>
      </c>
      <c r="U79" s="40">
        <f t="shared" si="70"/>
        <v>0</v>
      </c>
      <c r="V79" s="40">
        <f t="shared" si="70"/>
        <v>0</v>
      </c>
      <c r="W79" s="40">
        <f t="shared" si="70"/>
        <v>0</v>
      </c>
      <c r="X79" s="40">
        <f t="shared" si="70"/>
        <v>0</v>
      </c>
      <c r="Y79" s="40">
        <f t="shared" si="70"/>
        <v>11</v>
      </c>
      <c r="Z79" s="40">
        <f t="shared" si="70"/>
        <v>222</v>
      </c>
      <c r="AA79" s="40">
        <f t="shared" si="70"/>
        <v>26</v>
      </c>
      <c r="AB79" s="50">
        <f t="shared" si="70"/>
        <v>394</v>
      </c>
      <c r="AC79" s="43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</row>
    <row r="80" spans="1:106" ht="18.75" x14ac:dyDescent="0.3">
      <c r="A80" s="46" t="s">
        <v>32</v>
      </c>
      <c r="B80" s="7"/>
      <c r="C80" s="7"/>
      <c r="D80" s="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51"/>
      <c r="AC80" s="41"/>
    </row>
    <row r="81" spans="1:106" ht="18.75" x14ac:dyDescent="0.3">
      <c r="A81" s="55" t="s">
        <v>65</v>
      </c>
      <c r="B81" s="11" t="s">
        <v>64</v>
      </c>
      <c r="C81" s="33"/>
      <c r="D81" s="33">
        <v>7</v>
      </c>
      <c r="E81" s="33">
        <f>F81/30</f>
        <v>15</v>
      </c>
      <c r="F81" s="33">
        <v>450</v>
      </c>
      <c r="G81" s="33">
        <f>N81+P81+R81+T81+V81+X81+Z81+AB81</f>
        <v>176</v>
      </c>
      <c r="H81" s="33">
        <v>0</v>
      </c>
      <c r="I81" s="34">
        <v>0</v>
      </c>
      <c r="J81" s="34">
        <v>0</v>
      </c>
      <c r="K81" s="33">
        <v>0</v>
      </c>
      <c r="L81" s="33">
        <f>F81-G81</f>
        <v>274</v>
      </c>
      <c r="M81" s="32"/>
      <c r="N81" s="33">
        <f>M81*$M$7</f>
        <v>0</v>
      </c>
      <c r="O81" s="34"/>
      <c r="P81" s="33">
        <f>O81*$O$7</f>
        <v>0</v>
      </c>
      <c r="Q81" s="34"/>
      <c r="R81" s="33">
        <f>Q81*$Q$7</f>
        <v>0</v>
      </c>
      <c r="S81" s="34"/>
      <c r="T81" s="33">
        <f>S81*$S$7</f>
        <v>0</v>
      </c>
      <c r="U81" s="34"/>
      <c r="V81" s="33">
        <f>U81*$U$7</f>
        <v>0</v>
      </c>
      <c r="W81" s="34"/>
      <c r="X81" s="33">
        <f>W81*$W$7</f>
        <v>0</v>
      </c>
      <c r="Y81" s="33">
        <v>16</v>
      </c>
      <c r="Z81" s="33">
        <f>Y81*$Y$7</f>
        <v>176</v>
      </c>
      <c r="AA81" s="33"/>
      <c r="AB81" s="49">
        <f>AA81*$AA$7</f>
        <v>0</v>
      </c>
      <c r="AC81" s="41"/>
    </row>
    <row r="82" spans="1:106" s="7" customFormat="1" ht="39" customHeight="1" x14ac:dyDescent="0.3">
      <c r="A82" s="55"/>
      <c r="B82" s="23"/>
      <c r="C82" s="33"/>
      <c r="D82" s="33"/>
      <c r="E82" s="33">
        <f>F82/30</f>
        <v>0</v>
      </c>
      <c r="F82" s="33">
        <v>0</v>
      </c>
      <c r="G82" s="33">
        <f>N82+P82+R82+T82+V82+X82+Z82+AB82</f>
        <v>0</v>
      </c>
      <c r="H82" s="33">
        <v>0</v>
      </c>
      <c r="I82" s="34">
        <v>0</v>
      </c>
      <c r="J82" s="34">
        <v>0</v>
      </c>
      <c r="K82" s="33">
        <v>0</v>
      </c>
      <c r="L82" s="33">
        <f>F82-G82</f>
        <v>0</v>
      </c>
      <c r="M82" s="32"/>
      <c r="N82" s="33">
        <f>M82*$M$7</f>
        <v>0</v>
      </c>
      <c r="O82" s="34"/>
      <c r="P82" s="33">
        <f>O82*$O$7</f>
        <v>0</v>
      </c>
      <c r="Q82" s="34"/>
      <c r="R82" s="33">
        <f>Q82*$Q$7</f>
        <v>0</v>
      </c>
      <c r="S82" s="34"/>
      <c r="T82" s="33">
        <f>S82*$S$7</f>
        <v>0</v>
      </c>
      <c r="U82" s="34"/>
      <c r="V82" s="33">
        <f>U82*$U$7</f>
        <v>0</v>
      </c>
      <c r="W82" s="34"/>
      <c r="X82" s="33">
        <f>W82*$W$7</f>
        <v>0</v>
      </c>
      <c r="Y82" s="33"/>
      <c r="Z82" s="33">
        <f>Y82*$Y$7</f>
        <v>0</v>
      </c>
      <c r="AA82" s="33"/>
      <c r="AB82" s="49">
        <f>AA82*$AA$7</f>
        <v>0</v>
      </c>
      <c r="AC82" s="43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</row>
    <row r="83" spans="1:106" ht="18.75" x14ac:dyDescent="0.3">
      <c r="A83" s="240" t="s">
        <v>42</v>
      </c>
      <c r="B83" s="241"/>
      <c r="C83" s="39"/>
      <c r="D83" s="39"/>
      <c r="E83" s="40">
        <f t="shared" ref="E83:AB83" si="71">SUM(E81:E82)</f>
        <v>15</v>
      </c>
      <c r="F83" s="40">
        <f t="shared" si="71"/>
        <v>450</v>
      </c>
      <c r="G83" s="40">
        <f t="shared" si="71"/>
        <v>176</v>
      </c>
      <c r="H83" s="40">
        <f t="shared" si="71"/>
        <v>0</v>
      </c>
      <c r="I83" s="40">
        <f t="shared" si="71"/>
        <v>0</v>
      </c>
      <c r="J83" s="40">
        <f t="shared" si="71"/>
        <v>0</v>
      </c>
      <c r="K83" s="40">
        <f t="shared" si="71"/>
        <v>0</v>
      </c>
      <c r="L83" s="40">
        <f t="shared" si="71"/>
        <v>274</v>
      </c>
      <c r="M83" s="40">
        <f t="shared" si="71"/>
        <v>0</v>
      </c>
      <c r="N83" s="40">
        <f t="shared" si="71"/>
        <v>0</v>
      </c>
      <c r="O83" s="40">
        <f t="shared" si="71"/>
        <v>0</v>
      </c>
      <c r="P83" s="40">
        <f t="shared" si="71"/>
        <v>0</v>
      </c>
      <c r="Q83" s="40">
        <f t="shared" si="71"/>
        <v>0</v>
      </c>
      <c r="R83" s="40">
        <f t="shared" si="71"/>
        <v>0</v>
      </c>
      <c r="S83" s="40">
        <f t="shared" si="71"/>
        <v>0</v>
      </c>
      <c r="T83" s="40">
        <f t="shared" si="71"/>
        <v>0</v>
      </c>
      <c r="U83" s="40">
        <f t="shared" si="71"/>
        <v>0</v>
      </c>
      <c r="V83" s="40">
        <f t="shared" si="71"/>
        <v>0</v>
      </c>
      <c r="W83" s="40">
        <f t="shared" si="71"/>
        <v>0</v>
      </c>
      <c r="X83" s="40">
        <f t="shared" si="71"/>
        <v>0</v>
      </c>
      <c r="Y83" s="40">
        <f t="shared" si="71"/>
        <v>16</v>
      </c>
      <c r="Z83" s="40">
        <f t="shared" si="71"/>
        <v>176</v>
      </c>
      <c r="AA83" s="40">
        <f t="shared" si="71"/>
        <v>0</v>
      </c>
      <c r="AB83" s="40">
        <f t="shared" si="71"/>
        <v>0</v>
      </c>
      <c r="AC83" s="41"/>
    </row>
    <row r="84" spans="1:106" s="18" customFormat="1" ht="19.5" thickBot="1" x14ac:dyDescent="0.35">
      <c r="A84" s="242" t="s">
        <v>43</v>
      </c>
      <c r="B84" s="243"/>
      <c r="C84" s="52"/>
      <c r="D84" s="52"/>
      <c r="E84" s="53">
        <f t="shared" ref="E84:AB84" si="72">E79+E83</f>
        <v>60</v>
      </c>
      <c r="F84" s="53">
        <f t="shared" si="72"/>
        <v>1800</v>
      </c>
      <c r="G84" s="53">
        <f t="shared" si="72"/>
        <v>812</v>
      </c>
      <c r="H84" s="53">
        <f t="shared" si="72"/>
        <v>246</v>
      </c>
      <c r="I84" s="53">
        <f t="shared" si="72"/>
        <v>290</v>
      </c>
      <c r="J84" s="53">
        <f t="shared" si="72"/>
        <v>100</v>
      </c>
      <c r="K84" s="53">
        <f t="shared" si="72"/>
        <v>0</v>
      </c>
      <c r="L84" s="53">
        <f t="shared" si="72"/>
        <v>988</v>
      </c>
      <c r="M84" s="53">
        <f t="shared" si="72"/>
        <v>0</v>
      </c>
      <c r="N84" s="53">
        <f t="shared" si="72"/>
        <v>0</v>
      </c>
      <c r="O84" s="53">
        <f t="shared" si="72"/>
        <v>0</v>
      </c>
      <c r="P84" s="53">
        <f t="shared" si="72"/>
        <v>0</v>
      </c>
      <c r="Q84" s="53">
        <f t="shared" si="72"/>
        <v>0</v>
      </c>
      <c r="R84" s="53">
        <f t="shared" si="72"/>
        <v>0</v>
      </c>
      <c r="S84" s="53">
        <f t="shared" si="72"/>
        <v>0</v>
      </c>
      <c r="T84" s="53">
        <f t="shared" si="72"/>
        <v>0</v>
      </c>
      <c r="U84" s="53">
        <f t="shared" si="72"/>
        <v>0</v>
      </c>
      <c r="V84" s="53">
        <f t="shared" si="72"/>
        <v>0</v>
      </c>
      <c r="W84" s="53">
        <f t="shared" si="72"/>
        <v>0</v>
      </c>
      <c r="X84" s="53">
        <f t="shared" si="72"/>
        <v>0</v>
      </c>
      <c r="Y84" s="53">
        <f t="shared" si="72"/>
        <v>27</v>
      </c>
      <c r="Z84" s="53">
        <f t="shared" si="72"/>
        <v>398</v>
      </c>
      <c r="AA84" s="53">
        <f t="shared" si="72"/>
        <v>26</v>
      </c>
      <c r="AB84" s="54">
        <f t="shared" si="72"/>
        <v>394</v>
      </c>
    </row>
    <row r="85" spans="1:106" s="20" customFormat="1" ht="39" x14ac:dyDescent="0.35">
      <c r="A85" s="56"/>
      <c r="B85" s="57" t="s">
        <v>30</v>
      </c>
      <c r="C85" s="58"/>
      <c r="D85" s="58"/>
      <c r="E85" s="58">
        <f t="shared" ref="E85:AB85" si="73">E46+E64+E83</f>
        <v>60</v>
      </c>
      <c r="F85" s="58">
        <f t="shared" si="73"/>
        <v>1800</v>
      </c>
      <c r="G85" s="58">
        <f t="shared" si="73"/>
        <v>716</v>
      </c>
      <c r="H85" s="58">
        <f t="shared" si="73"/>
        <v>0</v>
      </c>
      <c r="I85" s="58">
        <f t="shared" si="73"/>
        <v>0</v>
      </c>
      <c r="J85" s="58">
        <f t="shared" si="73"/>
        <v>0</v>
      </c>
      <c r="K85" s="58">
        <f t="shared" si="73"/>
        <v>0</v>
      </c>
      <c r="L85" s="58">
        <f t="shared" si="73"/>
        <v>1084</v>
      </c>
      <c r="M85" s="58">
        <f t="shared" si="73"/>
        <v>0</v>
      </c>
      <c r="N85" s="58">
        <f t="shared" si="73"/>
        <v>0</v>
      </c>
      <c r="O85" s="58">
        <f t="shared" si="73"/>
        <v>0</v>
      </c>
      <c r="P85" s="58">
        <f t="shared" si="73"/>
        <v>0</v>
      </c>
      <c r="Q85" s="58">
        <f t="shared" si="73"/>
        <v>0</v>
      </c>
      <c r="R85" s="58">
        <f t="shared" si="73"/>
        <v>0</v>
      </c>
      <c r="S85" s="58">
        <f t="shared" si="73"/>
        <v>9</v>
      </c>
      <c r="T85" s="58">
        <f t="shared" si="73"/>
        <v>180</v>
      </c>
      <c r="U85" s="58">
        <f t="shared" si="73"/>
        <v>12</v>
      </c>
      <c r="V85" s="58">
        <f t="shared" si="73"/>
        <v>180</v>
      </c>
      <c r="W85" s="58">
        <f t="shared" si="73"/>
        <v>9</v>
      </c>
      <c r="X85" s="58">
        <f t="shared" si="73"/>
        <v>180</v>
      </c>
      <c r="Y85" s="58">
        <f t="shared" si="73"/>
        <v>16</v>
      </c>
      <c r="Z85" s="58">
        <f t="shared" si="73"/>
        <v>176</v>
      </c>
      <c r="AA85" s="58">
        <f t="shared" si="73"/>
        <v>0</v>
      </c>
      <c r="AB85" s="58">
        <f t="shared" si="73"/>
        <v>0</v>
      </c>
    </row>
    <row r="86" spans="1:106" ht="58.5" x14ac:dyDescent="0.35">
      <c r="A86" s="25"/>
      <c r="B86" s="24" t="s">
        <v>18</v>
      </c>
      <c r="C86" s="38"/>
      <c r="D86" s="38"/>
      <c r="E86" s="38">
        <f t="shared" ref="E86:AB86" si="74">E27+E47+E65+E84</f>
        <v>237</v>
      </c>
      <c r="F86" s="38">
        <f t="shared" si="74"/>
        <v>7110</v>
      </c>
      <c r="G86" s="38">
        <f t="shared" si="74"/>
        <v>3468</v>
      </c>
      <c r="H86" s="38">
        <f t="shared" si="74"/>
        <v>1274</v>
      </c>
      <c r="I86" s="38">
        <f t="shared" si="74"/>
        <v>930</v>
      </c>
      <c r="J86" s="38">
        <f t="shared" si="74"/>
        <v>468</v>
      </c>
      <c r="K86" s="38">
        <f t="shared" si="74"/>
        <v>80</v>
      </c>
      <c r="L86" s="38">
        <f t="shared" si="74"/>
        <v>3642</v>
      </c>
      <c r="M86" s="38">
        <f t="shared" si="74"/>
        <v>29</v>
      </c>
      <c r="N86" s="38">
        <f t="shared" si="74"/>
        <v>438</v>
      </c>
      <c r="O86" s="38">
        <f t="shared" si="74"/>
        <v>25</v>
      </c>
      <c r="P86" s="38">
        <f t="shared" si="74"/>
        <v>500</v>
      </c>
      <c r="Q86" s="38">
        <f t="shared" si="74"/>
        <v>29</v>
      </c>
      <c r="R86" s="38">
        <f t="shared" si="74"/>
        <v>394</v>
      </c>
      <c r="S86" s="38">
        <f t="shared" si="74"/>
        <v>22</v>
      </c>
      <c r="T86" s="38">
        <f t="shared" si="74"/>
        <v>440</v>
      </c>
      <c r="U86" s="38">
        <f t="shared" si="74"/>
        <v>28</v>
      </c>
      <c r="V86" s="38">
        <f t="shared" si="74"/>
        <v>424</v>
      </c>
      <c r="W86" s="38">
        <f t="shared" si="74"/>
        <v>23</v>
      </c>
      <c r="X86" s="38">
        <f t="shared" si="74"/>
        <v>460</v>
      </c>
      <c r="Y86" s="38">
        <f t="shared" si="74"/>
        <v>27</v>
      </c>
      <c r="Z86" s="38">
        <f t="shared" si="74"/>
        <v>398</v>
      </c>
      <c r="AA86" s="38">
        <f t="shared" si="74"/>
        <v>26</v>
      </c>
      <c r="AB86" s="38">
        <f t="shared" si="74"/>
        <v>394</v>
      </c>
    </row>
    <row r="87" spans="1:106" s="5" customFormat="1" ht="18.75" x14ac:dyDescent="0.3">
      <c r="A87" s="9"/>
      <c r="B87" s="19"/>
      <c r="C87" s="9"/>
      <c r="D87" s="9"/>
      <c r="E87" s="9"/>
      <c r="F87" s="9"/>
      <c r="G87" s="9"/>
      <c r="H87" s="9"/>
      <c r="I87" s="9"/>
      <c r="J87" s="9"/>
      <c r="K87" s="9"/>
      <c r="L87" s="9"/>
      <c r="M87" s="14"/>
      <c r="N87" s="9"/>
      <c r="O87" s="10"/>
      <c r="P87" s="9"/>
      <c r="Q87" s="10"/>
      <c r="R87" s="9"/>
      <c r="S87" s="10"/>
      <c r="T87" s="9"/>
      <c r="U87" s="10"/>
      <c r="V87" s="9"/>
      <c r="W87" s="10"/>
      <c r="X87" s="9"/>
      <c r="Y87" s="9"/>
      <c r="Z87" s="9"/>
      <c r="AA87" s="9"/>
      <c r="AB87" s="9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</row>
    <row r="88" spans="1:106" s="5" customFormat="1" ht="37.5" x14ac:dyDescent="0.3">
      <c r="A88" s="12"/>
      <c r="B88" s="13" t="s">
        <v>15</v>
      </c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>
        <v>30</v>
      </c>
      <c r="N88" s="22"/>
      <c r="O88" s="22">
        <v>30</v>
      </c>
      <c r="P88" s="22"/>
      <c r="Q88" s="22">
        <v>30</v>
      </c>
      <c r="R88" s="22"/>
      <c r="S88" s="22">
        <v>30</v>
      </c>
      <c r="T88" s="22"/>
      <c r="U88" s="22">
        <v>30</v>
      </c>
      <c r="V88" s="22"/>
      <c r="W88" s="22">
        <v>30</v>
      </c>
      <c r="X88" s="22"/>
      <c r="Y88" s="22">
        <v>30</v>
      </c>
      <c r="Z88" s="22"/>
      <c r="AA88" s="22">
        <v>30</v>
      </c>
      <c r="AB88" s="22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</row>
    <row r="89" spans="1:106" s="5" customFormat="1" ht="18.75" x14ac:dyDescent="0.3">
      <c r="A89" s="12"/>
      <c r="B89" s="13" t="s">
        <v>12</v>
      </c>
      <c r="C89" s="22">
        <v>0</v>
      </c>
      <c r="D89" s="22"/>
      <c r="E89" s="22"/>
      <c r="F89" s="22"/>
      <c r="G89" s="22"/>
      <c r="H89" s="22"/>
      <c r="I89" s="22"/>
      <c r="J89" s="22"/>
      <c r="K89" s="22"/>
      <c r="L89" s="22"/>
      <c r="M89" s="22">
        <v>0</v>
      </c>
      <c r="N89" s="22"/>
      <c r="O89" s="22">
        <v>0</v>
      </c>
      <c r="P89" s="22"/>
      <c r="Q89" s="22">
        <v>0</v>
      </c>
      <c r="R89" s="22"/>
      <c r="S89" s="22">
        <v>0</v>
      </c>
      <c r="T89" s="22"/>
      <c r="U89" s="22">
        <v>0</v>
      </c>
      <c r="V89" s="22"/>
      <c r="W89" s="22">
        <v>0</v>
      </c>
      <c r="X89" s="22"/>
      <c r="Y89" s="22">
        <v>0</v>
      </c>
      <c r="Z89" s="22"/>
      <c r="AA89" s="22">
        <v>0</v>
      </c>
      <c r="AB89" s="22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</row>
    <row r="90" spans="1:106" s="5" customFormat="1" ht="18.75" x14ac:dyDescent="0.3">
      <c r="A90" s="12"/>
      <c r="B90" s="13" t="s">
        <v>25</v>
      </c>
      <c r="C90" s="22">
        <v>0</v>
      </c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</row>
    <row r="91" spans="1:106" s="5" customFormat="1" ht="18.75" x14ac:dyDescent="0.3">
      <c r="A91" s="12"/>
      <c r="B91" s="13" t="s">
        <v>28</v>
      </c>
      <c r="C91" s="22">
        <v>0</v>
      </c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</row>
    <row r="92" spans="1:106" s="5" customFormat="1" ht="18.75" x14ac:dyDescent="0.3">
      <c r="A92" s="12"/>
      <c r="B92" s="13" t="s">
        <v>13</v>
      </c>
      <c r="C92" s="22">
        <v>0</v>
      </c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</row>
    <row r="93" spans="1:106" s="5" customFormat="1" ht="18.75" x14ac:dyDescent="0.3">
      <c r="A93" s="12"/>
      <c r="B93" s="13" t="s">
        <v>26</v>
      </c>
      <c r="C93" s="22">
        <v>0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</row>
    <row r="94" spans="1:106" s="29" customFormat="1" ht="18.75" x14ac:dyDescent="0.3">
      <c r="A94" s="12"/>
      <c r="B94" s="13" t="s">
        <v>14</v>
      </c>
      <c r="C94" s="22">
        <v>0</v>
      </c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</row>
    <row r="95" spans="1:106" s="26" customFormat="1" ht="18.75" x14ac:dyDescent="0.3">
      <c r="A95" s="12"/>
      <c r="B95" s="13" t="s">
        <v>19</v>
      </c>
      <c r="C95" s="22">
        <v>0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</row>
    <row r="96" spans="1:106" s="26" customFormat="1" ht="38.25" customHeight="1" x14ac:dyDescent="0.25">
      <c r="B96" s="27"/>
      <c r="M96" s="28"/>
      <c r="O96" s="28"/>
      <c r="Q96" s="28"/>
      <c r="S96" s="28"/>
      <c r="U96" s="28"/>
      <c r="W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</row>
    <row r="97" spans="1:106" s="26" customFormat="1" ht="18.75" x14ac:dyDescent="0.3">
      <c r="A97" s="239" t="s">
        <v>173</v>
      </c>
      <c r="B97" s="239"/>
      <c r="C97" s="239"/>
      <c r="D97" s="239"/>
      <c r="E97" s="239"/>
      <c r="F97" s="239"/>
      <c r="G97" s="239"/>
      <c r="H97" s="239"/>
      <c r="I97" s="239"/>
      <c r="J97" s="239"/>
      <c r="K97" s="239"/>
      <c r="L97" s="239"/>
      <c r="M97" s="239"/>
      <c r="N97" s="239"/>
      <c r="O97" s="239"/>
      <c r="P97" s="239"/>
      <c r="Q97" s="239"/>
      <c r="R97" s="239"/>
      <c r="S97" s="239"/>
      <c r="T97" s="239"/>
      <c r="U97" s="239"/>
      <c r="V97" s="239"/>
      <c r="W97" s="239"/>
      <c r="X97" s="239"/>
      <c r="Y97" s="239"/>
      <c r="Z97" s="239"/>
      <c r="AA97" s="239"/>
      <c r="AB97" s="244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</row>
    <row r="98" spans="1:106" s="26" customFormat="1" ht="36" customHeight="1" thickBot="1" x14ac:dyDescent="0.35">
      <c r="A98" s="237" t="s">
        <v>174</v>
      </c>
      <c r="B98" s="237"/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A98" s="237"/>
      <c r="AB98" s="23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</row>
    <row r="99" spans="1:106" s="131" customFormat="1" x14ac:dyDescent="0.25">
      <c r="A99" s="245"/>
      <c r="B99" s="246"/>
      <c r="C99" s="246"/>
      <c r="D99" s="246"/>
      <c r="E99" s="246"/>
      <c r="F99" s="246"/>
      <c r="G99" s="246"/>
      <c r="H99" s="246"/>
      <c r="I99" s="246"/>
      <c r="J99" s="246"/>
      <c r="K99" s="246"/>
      <c r="L99" s="246"/>
      <c r="M99" s="246"/>
      <c r="N99" s="246"/>
      <c r="O99" s="246"/>
      <c r="P99" s="246"/>
      <c r="Q99" s="246"/>
      <c r="R99" s="246"/>
      <c r="S99" s="246"/>
      <c r="T99" s="246"/>
      <c r="U99" s="246"/>
      <c r="V99" s="246"/>
      <c r="W99" s="246"/>
      <c r="X99" s="246"/>
      <c r="Y99" s="246"/>
      <c r="Z99" s="246"/>
      <c r="AA99" s="246"/>
      <c r="AB99" s="246"/>
    </row>
    <row r="100" spans="1:106" s="26" customFormat="1" x14ac:dyDescent="0.25">
      <c r="A100" s="131"/>
      <c r="B100" s="131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  <c r="AA100" s="131"/>
      <c r="AB100" s="131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</row>
    <row r="101" spans="1:106" s="26" customFormat="1" x14ac:dyDescent="0.25">
      <c r="B101" s="27"/>
      <c r="M101" s="28"/>
      <c r="O101" s="28"/>
      <c r="Q101" s="28"/>
      <c r="S101" s="28"/>
      <c r="U101" s="28"/>
      <c r="W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</row>
    <row r="102" spans="1:106" s="30" customFormat="1" ht="18.75" x14ac:dyDescent="0.3">
      <c r="A102" s="124"/>
      <c r="B102" s="125" t="s">
        <v>175</v>
      </c>
      <c r="C102" s="125" t="s">
        <v>176</v>
      </c>
      <c r="D102" s="124"/>
      <c r="E102" s="124"/>
      <c r="F102" s="124"/>
      <c r="G102" s="124"/>
      <c r="H102" s="239" t="s">
        <v>177</v>
      </c>
      <c r="I102" s="239"/>
      <c r="J102" s="239"/>
      <c r="K102" s="239"/>
      <c r="L102" s="124"/>
      <c r="M102" s="239" t="s">
        <v>178</v>
      </c>
      <c r="N102" s="239"/>
      <c r="O102" s="239"/>
      <c r="P102" s="239"/>
      <c r="Q102" s="239"/>
      <c r="R102" s="239"/>
      <c r="S102" s="124"/>
      <c r="T102" s="124"/>
      <c r="U102" s="124"/>
      <c r="V102" s="124"/>
      <c r="W102" s="124"/>
      <c r="X102" s="124"/>
      <c r="Y102" s="124"/>
      <c r="Z102" s="124"/>
      <c r="AA102" s="124"/>
      <c r="AB102" s="124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1"/>
      <c r="CK102" s="31"/>
      <c r="CL102" s="31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1"/>
      <c r="CX102" s="31"/>
      <c r="CY102" s="31"/>
      <c r="CZ102" s="31"/>
      <c r="DA102" s="31"/>
      <c r="DB102" s="31"/>
    </row>
    <row r="103" spans="1:106" x14ac:dyDescent="0.25">
      <c r="A103" s="124"/>
      <c r="B103" s="126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Z103" s="124"/>
      <c r="AA103" s="124"/>
      <c r="AB103" s="124"/>
    </row>
    <row r="104" spans="1:106" ht="18.75" x14ac:dyDescent="0.3">
      <c r="A104" s="30"/>
      <c r="B104" s="125" t="s">
        <v>179</v>
      </c>
      <c r="C104" s="125" t="s">
        <v>180</v>
      </c>
      <c r="D104" s="125"/>
      <c r="E104" s="125"/>
      <c r="F104" s="125"/>
      <c r="G104" s="124"/>
      <c r="H104" s="239" t="s">
        <v>181</v>
      </c>
      <c r="I104" s="239"/>
      <c r="J104" s="239"/>
      <c r="K104" s="239"/>
      <c r="L104" s="124"/>
      <c r="M104" s="125" t="s">
        <v>182</v>
      </c>
      <c r="N104" s="125"/>
      <c r="O104" s="125"/>
      <c r="P104" s="125"/>
      <c r="Q104" s="125"/>
      <c r="R104" s="125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</row>
  </sheetData>
  <mergeCells count="67">
    <mergeCell ref="AA5:AB5"/>
    <mergeCell ref="L4:L7"/>
    <mergeCell ref="C3:E3"/>
    <mergeCell ref="Q8:R8"/>
    <mergeCell ref="S8:T8"/>
    <mergeCell ref="O5:P5"/>
    <mergeCell ref="M8:N8"/>
    <mergeCell ref="AA8:AB8"/>
    <mergeCell ref="Y7:Z7"/>
    <mergeCell ref="AA7:AB7"/>
    <mergeCell ref="A3:A7"/>
    <mergeCell ref="B3:B7"/>
    <mergeCell ref="A1:AB1"/>
    <mergeCell ref="M3:AB3"/>
    <mergeCell ref="Y4:AB4"/>
    <mergeCell ref="M6:AB6"/>
    <mergeCell ref="Y5:Z5"/>
    <mergeCell ref="F3:K3"/>
    <mergeCell ref="M5:N5"/>
    <mergeCell ref="G4:G7"/>
    <mergeCell ref="M4:P4"/>
    <mergeCell ref="O7:P7"/>
    <mergeCell ref="Q5:R5"/>
    <mergeCell ref="I6:I7"/>
    <mergeCell ref="J6:J7"/>
    <mergeCell ref="H4:K5"/>
    <mergeCell ref="U8:V8"/>
    <mergeCell ref="E4:E7"/>
    <mergeCell ref="C4:C7"/>
    <mergeCell ref="D4:D7"/>
    <mergeCell ref="Q7:R7"/>
    <mergeCell ref="U5:V5"/>
    <mergeCell ref="S7:T7"/>
    <mergeCell ref="H6:H7"/>
    <mergeCell ref="S5:T5"/>
    <mergeCell ref="K6:K7"/>
    <mergeCell ref="F4:F7"/>
    <mergeCell ref="Q4:T4"/>
    <mergeCell ref="U4:X4"/>
    <mergeCell ref="U7:V7"/>
    <mergeCell ref="W7:X7"/>
    <mergeCell ref="Y8:Z8"/>
    <mergeCell ref="O8:P8"/>
    <mergeCell ref="W5:X5"/>
    <mergeCell ref="M7:N7"/>
    <mergeCell ref="W8:X8"/>
    <mergeCell ref="A9:AB9"/>
    <mergeCell ref="A28:AB28"/>
    <mergeCell ref="A48:AB48"/>
    <mergeCell ref="A66:AB66"/>
    <mergeCell ref="A26:B26"/>
    <mergeCell ref="A42:B42"/>
    <mergeCell ref="A59:B59"/>
    <mergeCell ref="A79:B79"/>
    <mergeCell ref="A46:B46"/>
    <mergeCell ref="A27:B27"/>
    <mergeCell ref="A47:B47"/>
    <mergeCell ref="A64:B64"/>
    <mergeCell ref="A65:B65"/>
    <mergeCell ref="A98:AB98"/>
    <mergeCell ref="H102:K102"/>
    <mergeCell ref="M102:R102"/>
    <mergeCell ref="H104:K104"/>
    <mergeCell ref="A83:B83"/>
    <mergeCell ref="A84:B84"/>
    <mergeCell ref="A97:AB97"/>
    <mergeCell ref="A99:AB99"/>
  </mergeCells>
  <phoneticPr fontId="3" type="noConversion"/>
  <dataValidations xWindow="1498" yWindow="450" count="3">
    <dataValidation operator="equal" allowBlank="1" showInputMessage="1" showErrorMessage="1" prompt="Введіть данні самостійно!!!" sqref="H87:J87 H44:J45 H81:J82 H11:J25 H31:J41 H61:J63 H50:J58 H68:J77">
      <formula1>0</formula1>
      <formula2>0</formula2>
    </dataValidation>
    <dataValidation operator="equal" allowBlank="1" showInputMessage="1" prompt="Введіть кількість годин на тиждень" sqref="W87 Q87 O87 S87 U87 S11:S25 U11:U25 W11:W25 O11:O25 Q11:Q25 M11:M25 M31:M39 O81:O82 S81:S82 Q81:Q82 W81:W82 U81:U82 W44:W45 U44:U45 S44:S45 O44:O45 Q44:Q45 U50:U58 S50:S58 Q50:Q58 O50:O58 W50:W58 M50:M58 Q38:Q41 S31:S41 O31:O41 W31:W41 U31:U41 S61:S63 O61:O63 Q61:Q63 W61:W63 U61:U63 S68:S77 Q68:Q77 O68:O77 W68:W77 U68:U77">
      <formula1>0</formula1>
      <formula2>0</formula2>
    </dataValidation>
    <dataValidation allowBlank="1" showInputMessage="1" showErrorMessage="1" prompt="Введіть дані" sqref="F4:F7 C4:C7 H6:H7"/>
  </dataValidations>
  <pageMargins left="0.19685039370078741" right="0.19685039370078741" top="0.23622047244094491" bottom="0.19685039370078741" header="0.78740157480314965" footer="0.78740157480314965"/>
  <pageSetup paperSize="9" scale="48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Титулка</vt:lpstr>
      <vt:lpstr>Навчальний план</vt:lpstr>
      <vt:lpstr>'Навчальний план'!Заголовки_для_друку</vt:lpstr>
      <vt:lpstr>'Навчальний план'!Область_друку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</dc:creator>
  <cp:lastModifiedBy>User</cp:lastModifiedBy>
  <cp:lastPrinted>2021-10-25T12:52:49Z</cp:lastPrinted>
  <dcterms:created xsi:type="dcterms:W3CDTF">2020-05-18T15:13:16Z</dcterms:created>
  <dcterms:modified xsi:type="dcterms:W3CDTF">2025-11-21T07:56:14Z</dcterms:modified>
</cp:coreProperties>
</file>