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pdinstitut-my.sharepoint.com/personal/lavruk_olexandr_kpdi_edu_ua/Documents/Ліцензування Та Акредитація/ПРОГРАМИ/М_032 Історія та археологія/2024/"/>
    </mc:Choice>
  </mc:AlternateContent>
  <xr:revisionPtr revIDLastSave="53" documentId="13_ncr:1_{1E04745A-5EC2-412B-990B-1C5309A9A635}" xr6:coauthVersionLast="47" xr6:coauthVersionMax="47" xr10:uidLastSave="{DCD95D36-77C3-4E66-8D87-A75CC9943AE0}"/>
  <bookViews>
    <workbookView xWindow="-120" yWindow="-120" windowWidth="29040" windowHeight="15840" activeTab="1" xr2:uid="{00000000-000D-0000-FFFF-FFFF00000000}"/>
  </bookViews>
  <sheets>
    <sheet name="Титулка" sheetId="1" r:id="rId1"/>
    <sheet name="Навчальний план" sheetId="2" r:id="rId2"/>
    <sheet name="Лист1" sheetId="3" r:id="rId3"/>
  </sheets>
  <definedNames>
    <definedName name="_xlnm.Print_Area" localSheetId="1">'Навчальний план'!$A$1:$T$69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2" l="1"/>
  <c r="P18" i="2"/>
  <c r="P19" i="2"/>
  <c r="P20" i="2"/>
  <c r="P21" i="2"/>
  <c r="P22" i="2"/>
  <c r="P23" i="2"/>
  <c r="P24" i="2"/>
  <c r="P25" i="2"/>
  <c r="N17" i="2"/>
  <c r="N18" i="2"/>
  <c r="N19" i="2"/>
  <c r="N20" i="2"/>
  <c r="N21" i="2"/>
  <c r="N22" i="2"/>
  <c r="N23" i="2"/>
  <c r="N24" i="2"/>
  <c r="N25" i="2"/>
  <c r="N16" i="2"/>
  <c r="N13" i="2"/>
  <c r="N14" i="2"/>
  <c r="N12" i="2"/>
  <c r="P27" i="1"/>
  <c r="P26" i="1"/>
  <c r="P25" i="1"/>
  <c r="R43" i="2" l="1"/>
  <c r="R44" i="2"/>
  <c r="R42" i="2"/>
  <c r="R45" i="2" s="1"/>
  <c r="F45" i="2"/>
  <c r="H45" i="2"/>
  <c r="I45" i="2"/>
  <c r="J45" i="2"/>
  <c r="K45" i="2"/>
  <c r="M45" i="2"/>
  <c r="N45" i="2"/>
  <c r="O45" i="2"/>
  <c r="P45" i="2"/>
  <c r="Q45" i="2"/>
  <c r="S45" i="2"/>
  <c r="T45" i="2"/>
  <c r="G43" i="2"/>
  <c r="G44" i="2"/>
  <c r="L44" i="2" s="1"/>
  <c r="G42" i="2"/>
  <c r="L42" i="2" s="1"/>
  <c r="E43" i="2"/>
  <c r="E44" i="2"/>
  <c r="E42" i="2"/>
  <c r="E45" i="2" s="1"/>
  <c r="P30" i="2"/>
  <c r="G30" i="2" s="1"/>
  <c r="L30" i="2" s="1"/>
  <c r="P29" i="2"/>
  <c r="G29" i="2" s="1"/>
  <c r="L29" i="2" s="1"/>
  <c r="P28" i="2"/>
  <c r="G28" i="2" s="1"/>
  <c r="L28" i="2" s="1"/>
  <c r="E30" i="2"/>
  <c r="E29" i="2"/>
  <c r="E28" i="2"/>
  <c r="F31" i="2"/>
  <c r="H31" i="2"/>
  <c r="I31" i="2"/>
  <c r="J31" i="2"/>
  <c r="K31" i="2"/>
  <c r="M31" i="2"/>
  <c r="N31" i="2"/>
  <c r="O31" i="2"/>
  <c r="Q31" i="2"/>
  <c r="R31" i="2"/>
  <c r="S31" i="2"/>
  <c r="T31" i="2"/>
  <c r="E31" i="2"/>
  <c r="L31" i="2" l="1"/>
  <c r="G31" i="2"/>
  <c r="P31" i="2"/>
  <c r="G45" i="2"/>
  <c r="L43" i="2"/>
  <c r="L45" i="2" s="1"/>
  <c r="E36" i="2"/>
  <c r="L36" i="2"/>
  <c r="O26" i="2"/>
  <c r="P12" i="2" l="1"/>
  <c r="Q46" i="2" l="1"/>
  <c r="N26" i="2"/>
  <c r="E37" i="2" l="1"/>
  <c r="E38" i="2"/>
  <c r="G22" i="2"/>
  <c r="G23" i="2"/>
  <c r="G25" i="2"/>
  <c r="E23" i="2"/>
  <c r="E24" i="2"/>
  <c r="E20" i="2"/>
  <c r="E21" i="2"/>
  <c r="E22" i="2"/>
  <c r="E25" i="2"/>
  <c r="E16" i="2"/>
  <c r="E17" i="2"/>
  <c r="E19" i="2"/>
  <c r="E12" i="2"/>
  <c r="L23" i="2" l="1"/>
  <c r="L25" i="2"/>
  <c r="L22" i="2"/>
  <c r="G24" i="2"/>
  <c r="Q57" i="2"/>
  <c r="J48" i="2"/>
  <c r="F46" i="2"/>
  <c r="S40" i="2"/>
  <c r="O40" i="2"/>
  <c r="O47" i="2" s="1"/>
  <c r="M40" i="2"/>
  <c r="K40" i="2"/>
  <c r="J40" i="2"/>
  <c r="J46" i="2" s="1"/>
  <c r="I40" i="2"/>
  <c r="E40" i="2"/>
  <c r="T39" i="2"/>
  <c r="T40" i="2" s="1"/>
  <c r="R39" i="2"/>
  <c r="R40" i="2" s="1"/>
  <c r="P39" i="2"/>
  <c r="P40" i="2" s="1"/>
  <c r="N39" i="2"/>
  <c r="N40" i="2" s="1"/>
  <c r="T38" i="2"/>
  <c r="R38" i="2"/>
  <c r="P38" i="2"/>
  <c r="N38" i="2"/>
  <c r="T37" i="2"/>
  <c r="R37" i="2"/>
  <c r="P37" i="2"/>
  <c r="N37" i="2"/>
  <c r="Q48" i="2"/>
  <c r="H48" i="2"/>
  <c r="P48" i="2"/>
  <c r="S26" i="2"/>
  <c r="Q26" i="2"/>
  <c r="Q47" i="2" s="1"/>
  <c r="O32" i="2"/>
  <c r="K26" i="2"/>
  <c r="K47" i="2" s="1"/>
  <c r="J26" i="2"/>
  <c r="I26" i="2"/>
  <c r="F26" i="2"/>
  <c r="F47" i="2" s="1"/>
  <c r="T21" i="2"/>
  <c r="R21" i="2"/>
  <c r="G21" i="2"/>
  <c r="T20" i="2"/>
  <c r="R20" i="2"/>
  <c r="T19" i="2"/>
  <c r="R19" i="2"/>
  <c r="T18" i="2"/>
  <c r="R18" i="2"/>
  <c r="E18" i="2"/>
  <c r="T17" i="2"/>
  <c r="R17" i="2"/>
  <c r="T16" i="2"/>
  <c r="R16" i="2"/>
  <c r="P16" i="2"/>
  <c r="T14" i="2"/>
  <c r="R14" i="2"/>
  <c r="P14" i="2"/>
  <c r="G14" i="2" s="1"/>
  <c r="L14" i="2" s="1"/>
  <c r="E14" i="2"/>
  <c r="T13" i="2"/>
  <c r="R13" i="2"/>
  <c r="P13" i="2"/>
  <c r="E13" i="2"/>
  <c r="T12" i="2"/>
  <c r="R12" i="2"/>
  <c r="N29" i="1"/>
  <c r="I29" i="1"/>
  <c r="G29" i="1"/>
  <c r="E29" i="1"/>
  <c r="C29" i="1"/>
  <c r="G37" i="2" l="1"/>
  <c r="H37" i="2" s="1"/>
  <c r="L24" i="2"/>
  <c r="L21" i="2"/>
  <c r="I47" i="2"/>
  <c r="P29" i="1"/>
  <c r="E26" i="2"/>
  <c r="E47" i="2" s="1"/>
  <c r="J47" i="2"/>
  <c r="S47" i="2"/>
  <c r="G12" i="2"/>
  <c r="L12" i="2" s="1"/>
  <c r="G19" i="2"/>
  <c r="L19" i="2" s="1"/>
  <c r="R46" i="2"/>
  <c r="N46" i="2"/>
  <c r="N47" i="2"/>
  <c r="G18" i="2"/>
  <c r="L18" i="2" s="1"/>
  <c r="G13" i="2"/>
  <c r="L13" i="2" s="1"/>
  <c r="T26" i="2"/>
  <c r="G17" i="2"/>
  <c r="L17" i="2" s="1"/>
  <c r="G20" i="2"/>
  <c r="F32" i="2"/>
  <c r="F49" i="2" s="1"/>
  <c r="J32" i="2"/>
  <c r="J49" i="2" s="1"/>
  <c r="G38" i="2"/>
  <c r="L38" i="2" s="1"/>
  <c r="G39" i="2"/>
  <c r="H39" i="2" s="1"/>
  <c r="H40" i="2" s="1"/>
  <c r="H46" i="2" s="1"/>
  <c r="P46" i="2"/>
  <c r="T46" i="2"/>
  <c r="I46" i="2"/>
  <c r="K46" i="2"/>
  <c r="S46" i="2"/>
  <c r="N48" i="2"/>
  <c r="F48" i="2"/>
  <c r="P26" i="2"/>
  <c r="P47" i="2" s="1"/>
  <c r="G16" i="2"/>
  <c r="L16" i="2" s="1"/>
  <c r="I32" i="2"/>
  <c r="I49" i="2" s="1"/>
  <c r="K32" i="2"/>
  <c r="K49" i="2" s="1"/>
  <c r="S32" i="2"/>
  <c r="Q32" i="2"/>
  <c r="Q49" i="2" s="1"/>
  <c r="R26" i="2"/>
  <c r="R48" i="2"/>
  <c r="E48" i="2"/>
  <c r="M48" i="2"/>
  <c r="T48" i="2"/>
  <c r="I48" i="2"/>
  <c r="K48" i="2"/>
  <c r="O48" i="2"/>
  <c r="S48" i="2"/>
  <c r="L37" i="2"/>
  <c r="E46" i="2"/>
  <c r="M46" i="2"/>
  <c r="O46" i="2"/>
  <c r="O49" i="2" s="1"/>
  <c r="G40" i="2" l="1"/>
  <c r="L39" i="2"/>
  <c r="L20" i="2"/>
  <c r="H38" i="2"/>
  <c r="S49" i="2"/>
  <c r="E32" i="2"/>
  <c r="E49" i="2" s="1"/>
  <c r="R32" i="2"/>
  <c r="R49" i="2" s="1"/>
  <c r="R47" i="2"/>
  <c r="T32" i="2"/>
  <c r="T49" i="2" s="1"/>
  <c r="T47" i="2"/>
  <c r="G46" i="2"/>
  <c r="G48" i="2"/>
  <c r="P32" i="2"/>
  <c r="P49" i="2" s="1"/>
  <c r="L46" i="2" l="1"/>
  <c r="L48" i="2"/>
  <c r="G26" i="2" l="1"/>
  <c r="L26" i="2"/>
  <c r="M26" i="2"/>
  <c r="N32" i="2"/>
  <c r="N49" i="2" s="1"/>
  <c r="M32" i="2" l="1"/>
  <c r="M49" i="2" s="1"/>
  <c r="M47" i="2"/>
  <c r="G32" i="2"/>
  <c r="G49" i="2" s="1"/>
  <c r="G47" i="2"/>
  <c r="L32" i="2"/>
  <c r="L49" i="2" s="1"/>
  <c r="L47" i="2"/>
  <c r="H26" i="2"/>
  <c r="H32" i="2" l="1"/>
  <c r="H49" i="2" s="1"/>
  <c r="H47" i="2"/>
</calcChain>
</file>

<file path=xl/sharedStrings.xml><?xml version="1.0" encoding="utf-8"?>
<sst xmlns="http://schemas.openxmlformats.org/spreadsheetml/2006/main" count="245" uniqueCount="161">
  <si>
    <t>ЗАТВЕРДЖЕНО</t>
  </si>
  <si>
    <t>Міністерство освіти і науки України</t>
  </si>
  <si>
    <t>Навчально-реабілітаційний заклад вищої освіти                                           "Кам'янець-Подільський державний інститут"</t>
  </si>
  <si>
    <t>Термін навчання - 1 рік та 4 місяці</t>
  </si>
  <si>
    <t>НАВЧАЛЬНИЙ ПЛАН</t>
  </si>
  <si>
    <t>М.М. Тріпак</t>
  </si>
  <si>
    <t>підготовки магістра</t>
  </si>
  <si>
    <t>І. Графік освітнього процесу</t>
  </si>
  <si>
    <t>Курс</t>
  </si>
  <si>
    <t>Вересень</t>
  </si>
  <si>
    <t>29.09-5.10</t>
  </si>
  <si>
    <t>Жовтень</t>
  </si>
  <si>
    <t>27.10-2.11</t>
  </si>
  <si>
    <t>Листопад</t>
  </si>
  <si>
    <t>Грудень</t>
  </si>
  <si>
    <t>29.12-4.01</t>
  </si>
  <si>
    <t>Січень</t>
  </si>
  <si>
    <t>26.01-1.02</t>
  </si>
  <si>
    <t>Лютий</t>
  </si>
  <si>
    <t>23.02-1.03</t>
  </si>
  <si>
    <t>Березень</t>
  </si>
  <si>
    <t>30.03-5.04</t>
  </si>
  <si>
    <t>Квітень</t>
  </si>
  <si>
    <t>27.04-3.05</t>
  </si>
  <si>
    <t>Травень</t>
  </si>
  <si>
    <t>Червень</t>
  </si>
  <si>
    <t>29.06-5.07</t>
  </si>
  <si>
    <t>Липень</t>
  </si>
  <si>
    <t>27.07-1.08</t>
  </si>
  <si>
    <t>Серпень</t>
  </si>
  <si>
    <t>1-7</t>
  </si>
  <si>
    <t>8-14</t>
  </si>
  <si>
    <t>15-21</t>
  </si>
  <si>
    <t>22-28</t>
  </si>
  <si>
    <t>6-12</t>
  </si>
  <si>
    <t>13-19</t>
  </si>
  <si>
    <t>20-26</t>
  </si>
  <si>
    <t>3-9</t>
  </si>
  <si>
    <t>10-16</t>
  </si>
  <si>
    <t>17-23</t>
  </si>
  <si>
    <t>24-30</t>
  </si>
  <si>
    <t>5-11</t>
  </si>
  <si>
    <t>12-18</t>
  </si>
  <si>
    <t>19-25</t>
  </si>
  <si>
    <t>2-8</t>
  </si>
  <si>
    <t>9-15</t>
  </si>
  <si>
    <t>16-22</t>
  </si>
  <si>
    <t>23-29</t>
  </si>
  <si>
    <t>4-10</t>
  </si>
  <si>
    <t>11-17</t>
  </si>
  <si>
    <t>18-24</t>
  </si>
  <si>
    <t>25-31</t>
  </si>
  <si>
    <t>23-31</t>
  </si>
  <si>
    <t>Е</t>
  </si>
  <si>
    <t>К</t>
  </si>
  <si>
    <t>Кс</t>
  </si>
  <si>
    <t>П</t>
  </si>
  <si>
    <t>А</t>
  </si>
  <si>
    <t>Кр</t>
  </si>
  <si>
    <t>Позначення:</t>
  </si>
  <si>
    <t>теоретичне навчання;</t>
  </si>
  <si>
    <t>екзаменаційна сесія;</t>
  </si>
  <si>
    <t>практика;</t>
  </si>
  <si>
    <t>К/Кс</t>
  </si>
  <si>
    <t>канікули;</t>
  </si>
  <si>
    <t>кваліфікаційна робота</t>
  </si>
  <si>
    <t>атестація</t>
  </si>
  <si>
    <t>ІІІ. Практика</t>
  </si>
  <si>
    <t>IV. Атестація</t>
  </si>
  <si>
    <t>Семестр</t>
  </si>
  <si>
    <t>Теоретичне навчання</t>
  </si>
  <si>
    <t>Екзаменаційна сесія</t>
  </si>
  <si>
    <t>Практика (навчальна, виробнича та ін.)</t>
  </si>
  <si>
    <t>Атестація (Іспит)</t>
  </si>
  <si>
    <t>Атестація (КвалРоб)</t>
  </si>
  <si>
    <t>Канікули/канікули святкові</t>
  </si>
  <si>
    <t>Разом</t>
  </si>
  <si>
    <t>Назва практики</t>
  </si>
  <si>
    <t>Тижні</t>
  </si>
  <si>
    <t>Кредити ЄКТС</t>
  </si>
  <si>
    <t>Форма атестації</t>
  </si>
  <si>
    <t xml:space="preserve">Атестаційний екзамен </t>
  </si>
  <si>
    <t>Кваліфікаційна робота</t>
  </si>
  <si>
    <t xml:space="preserve"> План освітнього  процесу</t>
  </si>
  <si>
    <t>Шифр</t>
  </si>
  <si>
    <t>Компоненти ОПП</t>
  </si>
  <si>
    <t>Семестровий контроль</t>
  </si>
  <si>
    <t>Кількість годин</t>
  </si>
  <si>
    <t>Розподіл годин по курсах та семестрах</t>
  </si>
  <si>
    <t>Іспити, семестр</t>
  </si>
  <si>
    <t>Заліки, семестр</t>
  </si>
  <si>
    <t xml:space="preserve">Кредити </t>
  </si>
  <si>
    <t>Загальний обсяг годин</t>
  </si>
  <si>
    <t>Всього аудиторних годин</t>
  </si>
  <si>
    <t>З них</t>
  </si>
  <si>
    <t>Кількість годин на самостійне вивчення</t>
  </si>
  <si>
    <t>1 курс</t>
  </si>
  <si>
    <t>2 курс</t>
  </si>
  <si>
    <t>Лекційні</t>
  </si>
  <si>
    <t xml:space="preserve">Практичні </t>
  </si>
  <si>
    <t xml:space="preserve">Семінарські </t>
  </si>
  <si>
    <t xml:space="preserve">Лабораторні </t>
  </si>
  <si>
    <t>1. Обов'язкові  компоненти  освітньо-професійної програми</t>
  </si>
  <si>
    <t>Дисципліни загальної підготовки (ОЗП)</t>
  </si>
  <si>
    <t>ОЗП 01</t>
  </si>
  <si>
    <t>ОЗП 02</t>
  </si>
  <si>
    <t>Іноземна мова за пофесійним спрямуванням</t>
  </si>
  <si>
    <t>ОЗП 03</t>
  </si>
  <si>
    <t>Дисципліни професійної підготовки (ОПП)</t>
  </si>
  <si>
    <t>ОПП 01</t>
  </si>
  <si>
    <t>ОПП 02</t>
  </si>
  <si>
    <t>ОПП 03</t>
  </si>
  <si>
    <t>ОПП 04</t>
  </si>
  <si>
    <t>ОПП 05</t>
  </si>
  <si>
    <t>ОПП 06</t>
  </si>
  <si>
    <t>ОПП 07</t>
  </si>
  <si>
    <t>ОПП 08</t>
  </si>
  <si>
    <t>Разом (обов'язкові) компоненти  ОПП</t>
  </si>
  <si>
    <t>2. Вибіркові компоненти  освітньо-професійної програми</t>
  </si>
  <si>
    <t>Разом вибіркові компоненти ОПП</t>
  </si>
  <si>
    <t>Разом за курс</t>
  </si>
  <si>
    <t>ОПП 09</t>
  </si>
  <si>
    <t>3д</t>
  </si>
  <si>
    <t>ОПП 10</t>
  </si>
  <si>
    <t>ОПП 11</t>
  </si>
  <si>
    <t>ОПП 12</t>
  </si>
  <si>
    <t>Загальний обсяг обов’язкових компонент</t>
  </si>
  <si>
    <t>Загальний обсяг вибіркових компонент</t>
  </si>
  <si>
    <t>Загальний обсяг освітньої програми</t>
  </si>
  <si>
    <t>Рекомендоване граничне допустиме навантаження здобувача на тиждень</t>
  </si>
  <si>
    <t>Дисциплін, що  вивчаються</t>
  </si>
  <si>
    <t>Заліків</t>
  </si>
  <si>
    <t>Екзаменів</t>
  </si>
  <si>
    <t>Методика наукових досліджень історії та археології</t>
  </si>
  <si>
    <t xml:space="preserve">Педагогіка, психологія інклюзивної освіти вищої школи </t>
  </si>
  <si>
    <t xml:space="preserve">Сучасні технології пошуку і обробки інформації в історії та археології </t>
  </si>
  <si>
    <t>Історія світових цивілізацій і релігій</t>
  </si>
  <si>
    <t>Освіта і культура України ХVIII-ХХІ ст.</t>
  </si>
  <si>
    <t>Контроверсійні питання історії України</t>
  </si>
  <si>
    <t>Історія державотворення України</t>
  </si>
  <si>
    <t>Історичне краєзнавство</t>
  </si>
  <si>
    <t>Методика викладання історичних дисциплін в закладах вищої освіти</t>
  </si>
  <si>
    <t>Науково-дослідницька практика</t>
  </si>
  <si>
    <t>Педагогічна практика</t>
  </si>
  <si>
    <t xml:space="preserve">Науково-дослідницька практика </t>
  </si>
  <si>
    <t>Соціологія військової історії нового і новітнього часу</t>
  </si>
  <si>
    <t>Інклюзивні та інноваційні технології у туристичній галузі</t>
  </si>
  <si>
    <t>Регіональна археологія в Україні</t>
  </si>
  <si>
    <t>ВК</t>
  </si>
  <si>
    <t>спеціальності  032 Історія та археологія</t>
  </si>
  <si>
    <t>галузі знань  03 Історія та археологія</t>
  </si>
  <si>
    <t>Голова Вченої ради, ректор</t>
  </si>
  <si>
    <t>на основі ОС Бакалавр</t>
  </si>
  <si>
    <t>за освітньо-професійною програмою Історія та археологія (2024)</t>
  </si>
  <si>
    <t xml:space="preserve">Педагогічна практика
практика </t>
  </si>
  <si>
    <t>Вибіркова дисципліна</t>
  </si>
  <si>
    <t>Кваліфікація - Магістр з історії та археології</t>
  </si>
  <si>
    <t>Форма навчання - заочна</t>
  </si>
  <si>
    <t>ТнС</t>
  </si>
  <si>
    <t>ІІ. Зведені дані про бюджет часу, дні</t>
  </si>
  <si>
    <t>Тижнів у семестрі / Тижні для теоретико-практичного навчання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</si>
</sst>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Arial Cyr"/>
      <charset val="1"/>
    </font>
    <font>
      <sz val="14"/>
      <color rgb="FF000000"/>
      <name val="Arial Cyr"/>
      <charset val="1"/>
    </font>
    <font>
      <b/>
      <sz val="14"/>
      <color rgb="FF000000"/>
      <name val="Arial Cyr"/>
      <charset val="1"/>
    </font>
    <font>
      <sz val="14"/>
      <color rgb="FF000000"/>
      <name val="Times New Roman"/>
      <charset val="1"/>
    </font>
    <font>
      <b/>
      <sz val="14"/>
      <color rgb="FF000000"/>
      <name val="Times New Roman"/>
      <charset val="1"/>
    </font>
    <font>
      <b/>
      <sz val="16"/>
      <color rgb="FF000000"/>
      <name val="Arial Cyr"/>
      <charset val="1"/>
    </font>
    <font>
      <sz val="9"/>
      <color rgb="FF000000"/>
      <name val="Times New Roman"/>
      <charset val="1"/>
    </font>
    <font>
      <sz val="11"/>
      <color rgb="FF000000"/>
      <name val="Times New Roman"/>
      <charset val="1"/>
    </font>
    <font>
      <sz val="8"/>
      <color rgb="FF000000"/>
      <name val="Times New Roman"/>
      <charset val="1"/>
    </font>
    <font>
      <b/>
      <sz val="9"/>
      <color rgb="FF000000"/>
      <name val="Times New Roman"/>
      <charset val="1"/>
    </font>
    <font>
      <sz val="10"/>
      <color rgb="FF000000"/>
      <name val="Times New Roman"/>
      <charset val="1"/>
    </font>
    <font>
      <sz val="5"/>
      <color rgb="FF000000"/>
      <name val="Times New Roman"/>
      <charset val="1"/>
    </font>
    <font>
      <sz val="7"/>
      <color rgb="FF000000"/>
      <name val="Times New Roman"/>
      <charset val="1"/>
    </font>
    <font>
      <b/>
      <i/>
      <sz val="14"/>
      <color rgb="FF000000"/>
      <name val="Times New Roman"/>
      <charset val="1"/>
    </font>
    <font>
      <i/>
      <sz val="14"/>
      <color rgb="FF000000"/>
      <name val="Times New Roman"/>
      <charset val="1"/>
    </font>
    <font>
      <b/>
      <sz val="8"/>
      <color rgb="FF000000"/>
      <name val="Times New Roman"/>
      <charset val="1"/>
    </font>
    <font>
      <sz val="8.5"/>
      <color rgb="FF000000"/>
      <name val="Times New Roman"/>
      <charset val="1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000000"/>
      </patternFill>
    </fill>
    <fill>
      <patternFill patternType="solid">
        <fgColor rgb="FFE6E0EC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2" fillId="3" borderId="1" xfId="0" applyFont="1" applyFill="1" applyBorder="1"/>
    <xf numFmtId="0" fontId="5" fillId="4" borderId="1" xfId="0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3" fillId="2" borderId="3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2" fillId="0" borderId="2" xfId="0" applyFont="1" applyBorder="1"/>
    <xf numFmtId="0" fontId="4" fillId="0" borderId="2" xfId="0" applyFont="1" applyBorder="1"/>
    <xf numFmtId="0" fontId="6" fillId="0" borderId="0" xfId="0" applyFont="1"/>
    <xf numFmtId="0" fontId="6" fillId="0" borderId="5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7" fillId="0" borderId="0" xfId="0" applyFont="1"/>
    <xf numFmtId="0" fontId="12" fillId="0" borderId="0" xfId="0" applyFont="1"/>
    <xf numFmtId="0" fontId="12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24" xfId="0" applyFont="1" applyBorder="1"/>
    <xf numFmtId="0" fontId="4" fillId="0" borderId="24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5" fillId="0" borderId="1" xfId="0" applyFont="1" applyBorder="1"/>
    <xf numFmtId="0" fontId="3" fillId="0" borderId="3" xfId="0" applyFont="1" applyBorder="1"/>
    <xf numFmtId="0" fontId="17" fillId="0" borderId="46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4" fillId="5" borderId="0" xfId="0" applyFont="1" applyFill="1" applyAlignment="1">
      <alignment horizontal="center"/>
    </xf>
    <xf numFmtId="0" fontId="13" fillId="5" borderId="4" xfId="0" applyFont="1" applyFill="1" applyBorder="1" applyAlignment="1">
      <alignment wrapText="1"/>
    </xf>
    <xf numFmtId="0" fontId="4" fillId="5" borderId="4" xfId="0" applyFont="1" applyFill="1" applyBorder="1" applyAlignment="1">
      <alignment horizontal="center" vertical="center"/>
    </xf>
    <xf numFmtId="0" fontId="13" fillId="5" borderId="4" xfId="0" applyFont="1" applyFill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49" fontId="8" fillId="0" borderId="17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9" fontId="8" fillId="0" borderId="31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33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7" fillId="0" borderId="31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4" fillId="5" borderId="45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3" fillId="5" borderId="49" xfId="0" applyFont="1" applyFill="1" applyBorder="1" applyAlignment="1">
      <alignment horizontal="center" wrapText="1"/>
    </xf>
    <xf numFmtId="0" fontId="3" fillId="5" borderId="50" xfId="0" applyFont="1" applyFill="1" applyBorder="1" applyAlignment="1">
      <alignment horizontal="center" wrapText="1"/>
    </xf>
    <xf numFmtId="0" fontId="4" fillId="0" borderId="2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5" borderId="2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5" borderId="45" xfId="0" applyFont="1" applyFill="1" applyBorder="1" applyAlignment="1">
      <alignment horizontal="center"/>
    </xf>
    <xf numFmtId="0" fontId="4" fillId="5" borderId="46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/>
    </xf>
    <xf numFmtId="0" fontId="20" fillId="0" borderId="0" xfId="0" applyFont="1"/>
    <xf numFmtId="0" fontId="21" fillId="0" borderId="5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9"/>
  <sheetViews>
    <sheetView topLeftCell="A4" zoomScale="115" zoomScaleNormal="115" workbookViewId="0">
      <selection activeCell="AB30" sqref="AB30"/>
    </sheetView>
  </sheetViews>
  <sheetFormatPr defaultRowHeight="15"/>
  <cols>
    <col min="1" max="1" width="2.7109375" style="53" customWidth="1"/>
    <col min="2" max="8" width="2.42578125" style="53" customWidth="1"/>
    <col min="9" max="9" width="3" style="53" customWidth="1"/>
    <col min="10" max="10" width="3.42578125" style="53" customWidth="1"/>
    <col min="11" max="11" width="3.140625" style="53" customWidth="1"/>
    <col min="12" max="53" width="2.42578125" style="53" customWidth="1"/>
    <col min="54" max="256" width="9.140625" style="53" customWidth="1"/>
  </cols>
  <sheetData>
    <row r="1" spans="1:53" s="21" customFormat="1" ht="24" customHeight="1">
      <c r="B1" s="152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O1" s="132" t="s">
        <v>1</v>
      </c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M1" s="139" t="s">
        <v>156</v>
      </c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</row>
    <row r="2" spans="1:53" s="21" customFormat="1" ht="24.75" customHeight="1">
      <c r="J2" s="64"/>
      <c r="K2"/>
      <c r="L2" s="153" t="s">
        <v>2</v>
      </c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M2" s="21" t="s">
        <v>3</v>
      </c>
    </row>
    <row r="3" spans="1:53" s="21" customFormat="1" ht="12">
      <c r="B3" s="132" t="s">
        <v>151</v>
      </c>
      <c r="C3" s="132"/>
      <c r="D3" s="132"/>
      <c r="E3" s="132"/>
      <c r="F3" s="132"/>
      <c r="G3" s="132"/>
      <c r="H3" s="132"/>
      <c r="I3" s="132"/>
      <c r="J3" s="132"/>
      <c r="K3" s="132"/>
      <c r="O3" s="152" t="s">
        <v>4</v>
      </c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M3" s="21" t="s">
        <v>152</v>
      </c>
    </row>
    <row r="4" spans="1:53" s="21" customFormat="1" ht="12">
      <c r="C4" s="22"/>
      <c r="D4" s="22"/>
      <c r="E4" s="22"/>
      <c r="F4" s="21" t="s">
        <v>5</v>
      </c>
      <c r="O4" s="132" t="s">
        <v>6</v>
      </c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</row>
    <row r="5" spans="1:53" s="21" customFormat="1" ht="12">
      <c r="O5" s="132" t="s">
        <v>150</v>
      </c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</row>
    <row r="6" spans="1:53" s="21" customFormat="1" ht="12">
      <c r="O6" s="132" t="s">
        <v>149</v>
      </c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</row>
    <row r="7" spans="1:53" s="21" customFormat="1" ht="25.5" customHeight="1">
      <c r="O7" s="133" t="s">
        <v>153</v>
      </c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</row>
    <row r="8" spans="1:53" s="21" customFormat="1" ht="12">
      <c r="O8" s="132" t="s">
        <v>157</v>
      </c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</row>
    <row r="9" spans="1:53" s="21" customFormat="1" ht="4.5" customHeight="1"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53" s="21" customFormat="1" ht="12">
      <c r="A10" s="129" t="s">
        <v>7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</row>
    <row r="11" spans="1:53" s="24" customFormat="1" ht="18" customHeight="1">
      <c r="A11" s="146" t="s">
        <v>8</v>
      </c>
      <c r="B11" s="123" t="s">
        <v>9</v>
      </c>
      <c r="C11" s="123"/>
      <c r="D11" s="123"/>
      <c r="E11" s="126"/>
      <c r="F11" s="127" t="s">
        <v>10</v>
      </c>
      <c r="G11" s="123" t="s">
        <v>11</v>
      </c>
      <c r="H11" s="123"/>
      <c r="I11" s="123"/>
      <c r="J11" s="125" t="s">
        <v>12</v>
      </c>
      <c r="K11" s="149" t="s">
        <v>13</v>
      </c>
      <c r="L11" s="150"/>
      <c r="M11" s="150"/>
      <c r="N11" s="151"/>
      <c r="O11" s="123" t="s">
        <v>14</v>
      </c>
      <c r="P11" s="123"/>
      <c r="Q11" s="123"/>
      <c r="R11" s="126"/>
      <c r="S11" s="127" t="s">
        <v>15</v>
      </c>
      <c r="T11" s="123" t="s">
        <v>16</v>
      </c>
      <c r="U11" s="123"/>
      <c r="V11" s="123"/>
      <c r="W11" s="125" t="s">
        <v>17</v>
      </c>
      <c r="X11" s="123" t="s">
        <v>18</v>
      </c>
      <c r="Y11" s="123"/>
      <c r="Z11" s="123"/>
      <c r="AA11" s="125" t="s">
        <v>19</v>
      </c>
      <c r="AB11" s="123" t="s">
        <v>20</v>
      </c>
      <c r="AC11" s="123"/>
      <c r="AD11" s="123"/>
      <c r="AE11" s="126"/>
      <c r="AF11" s="127" t="s">
        <v>21</v>
      </c>
      <c r="AG11" s="123" t="s">
        <v>22</v>
      </c>
      <c r="AH11" s="123"/>
      <c r="AI11" s="123"/>
      <c r="AJ11" s="125" t="s">
        <v>23</v>
      </c>
      <c r="AK11" s="149" t="s">
        <v>24</v>
      </c>
      <c r="AL11" s="150"/>
      <c r="AM11" s="150"/>
      <c r="AN11" s="151"/>
      <c r="AO11" s="123" t="s">
        <v>25</v>
      </c>
      <c r="AP11" s="123"/>
      <c r="AQ11" s="123"/>
      <c r="AR11" s="126"/>
      <c r="AS11" s="127" t="s">
        <v>26</v>
      </c>
      <c r="AT11" s="123" t="s">
        <v>27</v>
      </c>
      <c r="AU11" s="123"/>
      <c r="AV11" s="123"/>
      <c r="AW11" s="125" t="s">
        <v>28</v>
      </c>
      <c r="AX11" s="123" t="s">
        <v>29</v>
      </c>
      <c r="AY11" s="123"/>
      <c r="AZ11" s="123"/>
      <c r="BA11" s="123"/>
    </row>
    <row r="12" spans="1:53" s="24" customFormat="1">
      <c r="A12" s="147"/>
      <c r="B12" s="25" t="s">
        <v>30</v>
      </c>
      <c r="C12" s="26" t="s">
        <v>31</v>
      </c>
      <c r="D12" s="26" t="s">
        <v>32</v>
      </c>
      <c r="E12" s="27" t="s">
        <v>33</v>
      </c>
      <c r="F12" s="127"/>
      <c r="G12" s="25" t="s">
        <v>34</v>
      </c>
      <c r="H12" s="26" t="s">
        <v>35</v>
      </c>
      <c r="I12" s="27" t="s">
        <v>36</v>
      </c>
      <c r="J12" s="134"/>
      <c r="K12" s="28" t="s">
        <v>37</v>
      </c>
      <c r="L12" s="29" t="s">
        <v>38</v>
      </c>
      <c r="M12" s="29" t="s">
        <v>39</v>
      </c>
      <c r="N12" s="30" t="s">
        <v>40</v>
      </c>
      <c r="O12" s="31" t="s">
        <v>30</v>
      </c>
      <c r="P12" s="32" t="s">
        <v>31</v>
      </c>
      <c r="Q12" s="32" t="s">
        <v>32</v>
      </c>
      <c r="R12" s="33" t="s">
        <v>33</v>
      </c>
      <c r="S12" s="127"/>
      <c r="T12" s="31" t="s">
        <v>41</v>
      </c>
      <c r="U12" s="32" t="s">
        <v>42</v>
      </c>
      <c r="V12" s="33" t="s">
        <v>43</v>
      </c>
      <c r="W12" s="125"/>
      <c r="X12" s="31" t="s">
        <v>44</v>
      </c>
      <c r="Y12" s="32" t="s">
        <v>45</v>
      </c>
      <c r="Z12" s="33" t="s">
        <v>46</v>
      </c>
      <c r="AA12" s="125"/>
      <c r="AB12" s="25" t="s">
        <v>44</v>
      </c>
      <c r="AC12" s="26" t="s">
        <v>45</v>
      </c>
      <c r="AD12" s="26" t="s">
        <v>46</v>
      </c>
      <c r="AE12" s="27" t="s">
        <v>47</v>
      </c>
      <c r="AF12" s="89"/>
      <c r="AG12" s="25" t="s">
        <v>34</v>
      </c>
      <c r="AH12" s="26" t="s">
        <v>35</v>
      </c>
      <c r="AI12" s="27" t="s">
        <v>36</v>
      </c>
      <c r="AJ12" s="134"/>
      <c r="AK12" s="28" t="s">
        <v>48</v>
      </c>
      <c r="AL12" s="29" t="s">
        <v>49</v>
      </c>
      <c r="AM12" s="29" t="s">
        <v>50</v>
      </c>
      <c r="AN12" s="30" t="s">
        <v>51</v>
      </c>
      <c r="AO12" s="25" t="s">
        <v>30</v>
      </c>
      <c r="AP12" s="26" t="s">
        <v>31</v>
      </c>
      <c r="AQ12" s="26" t="s">
        <v>32</v>
      </c>
      <c r="AR12" s="27" t="s">
        <v>33</v>
      </c>
      <c r="AS12" s="89"/>
      <c r="AT12" s="25" t="s">
        <v>34</v>
      </c>
      <c r="AU12" s="26" t="s">
        <v>35</v>
      </c>
      <c r="AV12" s="27" t="s">
        <v>36</v>
      </c>
      <c r="AW12" s="134"/>
      <c r="AX12" s="31" t="s">
        <v>44</v>
      </c>
      <c r="AY12" s="32" t="s">
        <v>45</v>
      </c>
      <c r="AZ12" s="32" t="s">
        <v>46</v>
      </c>
      <c r="BA12" s="33" t="s">
        <v>52</v>
      </c>
    </row>
    <row r="13" spans="1:53" s="24" customFormat="1" ht="15.75" thickBot="1">
      <c r="A13" s="148"/>
      <c r="B13" s="34">
        <v>1</v>
      </c>
      <c r="C13" s="35">
        <v>2</v>
      </c>
      <c r="D13" s="35">
        <v>3</v>
      </c>
      <c r="E13" s="36">
        <v>4</v>
      </c>
      <c r="F13" s="34">
        <v>5</v>
      </c>
      <c r="G13" s="35">
        <v>6</v>
      </c>
      <c r="H13" s="35">
        <v>7</v>
      </c>
      <c r="I13" s="36">
        <v>8</v>
      </c>
      <c r="J13" s="34">
        <v>9</v>
      </c>
      <c r="K13" s="37">
        <v>10</v>
      </c>
      <c r="L13" s="35">
        <v>11</v>
      </c>
      <c r="M13" s="37">
        <v>12</v>
      </c>
      <c r="N13" s="36">
        <v>13</v>
      </c>
      <c r="O13" s="38">
        <v>14</v>
      </c>
      <c r="P13" s="35">
        <v>15</v>
      </c>
      <c r="Q13" s="35">
        <v>16</v>
      </c>
      <c r="R13" s="36">
        <v>17</v>
      </c>
      <c r="S13" s="34">
        <v>18</v>
      </c>
      <c r="T13" s="35">
        <v>19</v>
      </c>
      <c r="U13" s="35">
        <v>20</v>
      </c>
      <c r="V13" s="35">
        <v>21</v>
      </c>
      <c r="W13" s="36">
        <v>22</v>
      </c>
      <c r="X13" s="34">
        <v>23</v>
      </c>
      <c r="Y13" s="35">
        <v>24</v>
      </c>
      <c r="Z13" s="35">
        <v>25</v>
      </c>
      <c r="AA13" s="36">
        <v>26</v>
      </c>
      <c r="AB13" s="34">
        <v>27</v>
      </c>
      <c r="AC13" s="35">
        <v>28</v>
      </c>
      <c r="AD13" s="35">
        <v>29</v>
      </c>
      <c r="AE13" s="36">
        <v>30</v>
      </c>
      <c r="AF13" s="34">
        <v>31</v>
      </c>
      <c r="AG13" s="35">
        <v>32</v>
      </c>
      <c r="AH13" s="35">
        <v>33</v>
      </c>
      <c r="AI13" s="36">
        <v>34</v>
      </c>
      <c r="AJ13" s="34">
        <v>35</v>
      </c>
      <c r="AK13" s="35">
        <v>36</v>
      </c>
      <c r="AL13" s="35">
        <v>37</v>
      </c>
      <c r="AM13" s="35">
        <v>38</v>
      </c>
      <c r="AN13" s="36">
        <v>39</v>
      </c>
      <c r="AO13" s="34">
        <v>40</v>
      </c>
      <c r="AP13" s="35">
        <v>41</v>
      </c>
      <c r="AQ13" s="35">
        <v>42</v>
      </c>
      <c r="AR13" s="36">
        <v>43</v>
      </c>
      <c r="AS13" s="34">
        <v>44</v>
      </c>
      <c r="AT13" s="35">
        <v>45</v>
      </c>
      <c r="AU13" s="35">
        <v>46</v>
      </c>
      <c r="AV13" s="35">
        <v>47</v>
      </c>
      <c r="AW13" s="36">
        <v>48</v>
      </c>
      <c r="AX13" s="34">
        <v>49</v>
      </c>
      <c r="AY13" s="35">
        <v>50</v>
      </c>
      <c r="AZ13" s="35">
        <v>51</v>
      </c>
      <c r="BA13" s="36">
        <v>52</v>
      </c>
    </row>
    <row r="14" spans="1:53" s="24" customFormat="1" ht="15.75" thickBot="1">
      <c r="A14" s="39">
        <v>1</v>
      </c>
      <c r="B14" s="40"/>
      <c r="C14" s="41"/>
      <c r="D14" s="41"/>
      <c r="E14" s="42"/>
      <c r="F14" s="40"/>
      <c r="G14" s="41"/>
      <c r="H14" s="41"/>
      <c r="I14" s="42"/>
      <c r="J14" s="192" t="s">
        <v>158</v>
      </c>
      <c r="K14" s="192" t="s">
        <v>158</v>
      </c>
      <c r="L14" s="192" t="s">
        <v>158</v>
      </c>
      <c r="M14" s="192" t="s">
        <v>158</v>
      </c>
      <c r="N14" s="42"/>
      <c r="O14" s="40"/>
      <c r="P14" s="41"/>
      <c r="Q14" s="41"/>
      <c r="R14" s="42"/>
      <c r="S14" s="40" t="s">
        <v>54</v>
      </c>
      <c r="T14" s="41" t="s">
        <v>54</v>
      </c>
      <c r="U14" s="41"/>
      <c r="V14" s="41"/>
      <c r="W14" s="42"/>
      <c r="X14" s="40"/>
      <c r="Y14" s="41"/>
      <c r="Z14" s="41"/>
      <c r="AA14" s="42"/>
      <c r="AB14" s="40"/>
      <c r="AC14" s="41"/>
      <c r="AD14" s="41"/>
      <c r="AE14" s="43"/>
      <c r="AF14" s="40"/>
      <c r="AG14" s="41"/>
      <c r="AH14" s="41"/>
      <c r="AI14" s="42"/>
      <c r="AJ14" s="40"/>
      <c r="AK14" s="41" t="s">
        <v>55</v>
      </c>
      <c r="AL14" s="192" t="s">
        <v>158</v>
      </c>
      <c r="AM14" s="192" t="s">
        <v>158</v>
      </c>
      <c r="AN14" s="192" t="s">
        <v>158</v>
      </c>
      <c r="AO14" s="192" t="s">
        <v>158</v>
      </c>
      <c r="AP14" s="41"/>
      <c r="AQ14" s="41"/>
      <c r="AR14" s="42"/>
      <c r="AS14" s="44" t="s">
        <v>54</v>
      </c>
      <c r="AT14" s="40" t="s">
        <v>54</v>
      </c>
      <c r="AU14" s="40" t="s">
        <v>54</v>
      </c>
      <c r="AV14" s="40" t="s">
        <v>54</v>
      </c>
      <c r="AW14" s="42" t="s">
        <v>54</v>
      </c>
      <c r="AX14" s="42" t="s">
        <v>54</v>
      </c>
      <c r="AY14" s="42" t="s">
        <v>54</v>
      </c>
      <c r="AZ14" s="42" t="s">
        <v>54</v>
      </c>
      <c r="BA14" s="42" t="s">
        <v>54</v>
      </c>
    </row>
    <row r="15" spans="1:53" s="24" customFormat="1" ht="15.75" thickBot="1">
      <c r="A15" s="39">
        <v>2</v>
      </c>
      <c r="B15" s="45"/>
      <c r="C15" s="46"/>
      <c r="D15" s="46"/>
      <c r="E15" s="192" t="s">
        <v>158</v>
      </c>
      <c r="F15" s="192" t="s">
        <v>158</v>
      </c>
      <c r="G15" s="192" t="s">
        <v>158</v>
      </c>
      <c r="H15" s="47" t="s">
        <v>56</v>
      </c>
      <c r="I15" s="47" t="s">
        <v>56</v>
      </c>
      <c r="J15" s="47" t="s">
        <v>56</v>
      </c>
      <c r="K15" s="47" t="s">
        <v>56</v>
      </c>
      <c r="L15" s="47" t="s">
        <v>56</v>
      </c>
      <c r="M15" s="47" t="s">
        <v>58</v>
      </c>
      <c r="N15" s="47" t="s">
        <v>58</v>
      </c>
      <c r="O15" s="47" t="s">
        <v>58</v>
      </c>
      <c r="P15" s="47" t="s">
        <v>58</v>
      </c>
      <c r="Q15" s="47" t="s">
        <v>58</v>
      </c>
      <c r="R15" s="47" t="s">
        <v>57</v>
      </c>
      <c r="S15" s="40"/>
      <c r="T15" s="41"/>
      <c r="U15" s="49"/>
      <c r="V15" s="49"/>
      <c r="W15" s="49"/>
      <c r="X15" s="49"/>
      <c r="Y15" s="49"/>
      <c r="Z15" s="49"/>
      <c r="AA15" s="47"/>
      <c r="AB15" s="45"/>
      <c r="AC15" s="46"/>
      <c r="AD15" s="46"/>
      <c r="AE15" s="50"/>
      <c r="AF15" s="51"/>
      <c r="AG15" s="48"/>
      <c r="AH15" s="48"/>
      <c r="AI15" s="49"/>
      <c r="AJ15" s="45"/>
      <c r="AK15" s="46"/>
      <c r="AL15" s="46"/>
      <c r="AM15" s="46"/>
      <c r="AN15" s="47"/>
      <c r="AO15" s="45"/>
      <c r="AP15" s="49"/>
      <c r="AQ15" s="49"/>
      <c r="AR15" s="47"/>
      <c r="AS15" s="52"/>
      <c r="AT15" s="40"/>
      <c r="AU15" s="40"/>
      <c r="AV15" s="40"/>
      <c r="AW15" s="47"/>
      <c r="AX15" s="45"/>
      <c r="AY15" s="46"/>
      <c r="AZ15" s="46"/>
      <c r="BA15" s="47"/>
    </row>
    <row r="16" spans="1:53" ht="9.75" customHeight="1" thickBot="1"/>
    <row r="17" spans="1:53" ht="13.5" customHeight="1">
      <c r="A17" s="124" t="s">
        <v>59</v>
      </c>
      <c r="B17" s="124"/>
      <c r="C17" s="124"/>
      <c r="D17" s="54"/>
      <c r="E17" s="55"/>
      <c r="G17" s="54" t="s">
        <v>60</v>
      </c>
      <c r="N17" s="56" t="s">
        <v>53</v>
      </c>
      <c r="O17" s="54" t="s">
        <v>61</v>
      </c>
      <c r="U17" s="56" t="s">
        <v>56</v>
      </c>
      <c r="W17" s="54" t="s">
        <v>62</v>
      </c>
      <c r="Z17" s="57" t="s">
        <v>63</v>
      </c>
      <c r="AA17" s="58"/>
      <c r="AB17" s="59" t="s">
        <v>64</v>
      </c>
      <c r="AC17" s="58"/>
      <c r="AD17" s="58"/>
      <c r="AE17" s="58"/>
      <c r="AF17" s="56" t="s">
        <v>58</v>
      </c>
      <c r="AG17" s="54" t="s">
        <v>65</v>
      </c>
      <c r="AH17" s="54"/>
      <c r="AI17" s="54"/>
      <c r="AJ17" s="54"/>
      <c r="AK17" s="54"/>
      <c r="AL17" s="54"/>
      <c r="AM17" s="54"/>
      <c r="AN17" s="56" t="s">
        <v>57</v>
      </c>
      <c r="AO17" s="58"/>
      <c r="AP17" s="59" t="s">
        <v>66</v>
      </c>
      <c r="AQ17" s="58"/>
      <c r="AR17" s="58"/>
    </row>
    <row r="19" spans="1:53" s="60" customFormat="1" ht="12">
      <c r="B19" s="193" t="s">
        <v>159</v>
      </c>
      <c r="U19" s="129" t="s">
        <v>67</v>
      </c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K19" s="129" t="s">
        <v>68</v>
      </c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</row>
    <row r="20" spans="1:53" s="61" customFormat="1" ht="34.5" customHeight="1">
      <c r="A20" s="89" t="s">
        <v>8</v>
      </c>
      <c r="B20" s="89" t="s">
        <v>69</v>
      </c>
      <c r="C20" s="100" t="s">
        <v>70</v>
      </c>
      <c r="D20" s="101"/>
      <c r="E20" s="100" t="s">
        <v>71</v>
      </c>
      <c r="F20" s="101"/>
      <c r="G20" s="106" t="s">
        <v>72</v>
      </c>
      <c r="H20" s="108"/>
      <c r="I20" s="100" t="s">
        <v>73</v>
      </c>
      <c r="J20" s="101"/>
      <c r="K20" s="106" t="s">
        <v>74</v>
      </c>
      <c r="L20" s="107"/>
      <c r="M20" s="108"/>
      <c r="N20" s="106" t="s">
        <v>75</v>
      </c>
      <c r="O20" s="108"/>
      <c r="P20" s="100" t="s">
        <v>76</v>
      </c>
      <c r="Q20" s="118"/>
      <c r="R20" s="101"/>
      <c r="U20" s="91" t="s">
        <v>77</v>
      </c>
      <c r="V20" s="93"/>
      <c r="W20" s="93"/>
      <c r="X20" s="93"/>
      <c r="Y20" s="93"/>
      <c r="Z20" s="93"/>
      <c r="AA20" s="93"/>
      <c r="AB20" s="93"/>
      <c r="AC20" s="92"/>
      <c r="AD20" s="93" t="s">
        <v>69</v>
      </c>
      <c r="AE20" s="93"/>
      <c r="AF20" s="91" t="s">
        <v>78</v>
      </c>
      <c r="AG20" s="92"/>
      <c r="AH20" s="137" t="s">
        <v>79</v>
      </c>
      <c r="AI20" s="138"/>
      <c r="AK20" s="106" t="s">
        <v>80</v>
      </c>
      <c r="AL20" s="135"/>
      <c r="AM20" s="135"/>
      <c r="AN20" s="135"/>
      <c r="AO20" s="135"/>
      <c r="AP20" s="135"/>
      <c r="AQ20" s="135"/>
      <c r="AR20" s="135"/>
      <c r="AS20" s="135"/>
      <c r="AT20" s="135"/>
      <c r="AU20" s="136"/>
      <c r="AV20" s="100" t="s">
        <v>69</v>
      </c>
      <c r="AW20" s="101"/>
      <c r="AX20" s="100" t="s">
        <v>78</v>
      </c>
      <c r="AY20" s="101"/>
      <c r="AZ20" s="106" t="s">
        <v>79</v>
      </c>
      <c r="BA20" s="108"/>
    </row>
    <row r="21" spans="1:53" s="61" customFormat="1" ht="45" customHeight="1">
      <c r="A21" s="130"/>
      <c r="B21" s="130"/>
      <c r="C21" s="102"/>
      <c r="D21" s="103"/>
      <c r="E21" s="102"/>
      <c r="F21" s="103"/>
      <c r="G21" s="109"/>
      <c r="H21" s="111"/>
      <c r="I21" s="102"/>
      <c r="J21" s="103"/>
      <c r="K21" s="109"/>
      <c r="L21" s="110"/>
      <c r="M21" s="111"/>
      <c r="N21" s="109"/>
      <c r="O21" s="111"/>
      <c r="P21" s="102"/>
      <c r="Q21" s="99"/>
      <c r="R21" s="103"/>
      <c r="U21" s="120" t="s">
        <v>154</v>
      </c>
      <c r="V21" s="121"/>
      <c r="W21" s="121"/>
      <c r="X21" s="121"/>
      <c r="Y21" s="121"/>
      <c r="Z21" s="121"/>
      <c r="AA21" s="121"/>
      <c r="AB21" s="121"/>
      <c r="AC21" s="122"/>
      <c r="AD21" s="91">
        <v>3</v>
      </c>
      <c r="AE21" s="92"/>
      <c r="AF21" s="91">
        <v>2</v>
      </c>
      <c r="AG21" s="92"/>
      <c r="AH21" s="91">
        <v>4</v>
      </c>
      <c r="AI21" s="92"/>
      <c r="AK21" s="106" t="s">
        <v>81</v>
      </c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00">
        <v>3</v>
      </c>
      <c r="AW21" s="115"/>
      <c r="AX21" s="100">
        <v>1</v>
      </c>
      <c r="AY21" s="115"/>
      <c r="AZ21" s="118">
        <v>0</v>
      </c>
      <c r="BA21" s="115"/>
    </row>
    <row r="22" spans="1:53" s="61" customFormat="1" ht="14.25" customHeight="1">
      <c r="A22" s="130"/>
      <c r="B22" s="130"/>
      <c r="C22" s="102"/>
      <c r="D22" s="103"/>
      <c r="E22" s="102"/>
      <c r="F22" s="103"/>
      <c r="G22" s="109"/>
      <c r="H22" s="111"/>
      <c r="I22" s="102"/>
      <c r="J22" s="103"/>
      <c r="K22" s="109"/>
      <c r="L22" s="110"/>
      <c r="M22" s="111"/>
      <c r="N22" s="109"/>
      <c r="O22" s="111"/>
      <c r="P22" s="102"/>
      <c r="Q22" s="99"/>
      <c r="R22" s="103"/>
      <c r="U22" s="141" t="s">
        <v>142</v>
      </c>
      <c r="V22" s="142"/>
      <c r="W22" s="142"/>
      <c r="X22" s="142"/>
      <c r="Y22" s="142"/>
      <c r="Z22" s="142"/>
      <c r="AA22" s="142"/>
      <c r="AB22" s="142"/>
      <c r="AC22" s="143"/>
      <c r="AD22" s="91">
        <v>3</v>
      </c>
      <c r="AE22" s="92"/>
      <c r="AF22" s="91">
        <v>3</v>
      </c>
      <c r="AG22" s="92"/>
      <c r="AH22" s="91">
        <v>4</v>
      </c>
      <c r="AI22" s="92"/>
      <c r="AK22" s="144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16"/>
      <c r="AW22" s="117"/>
      <c r="AX22" s="116"/>
      <c r="AY22" s="117"/>
      <c r="AZ22" s="119"/>
      <c r="BA22" s="117"/>
    </row>
    <row r="23" spans="1:53" s="62" customFormat="1" ht="12" customHeight="1">
      <c r="A23" s="130"/>
      <c r="B23" s="130"/>
      <c r="C23" s="102"/>
      <c r="D23" s="103"/>
      <c r="E23" s="102"/>
      <c r="F23" s="103"/>
      <c r="G23" s="109"/>
      <c r="H23" s="111"/>
      <c r="I23" s="102"/>
      <c r="J23" s="103"/>
      <c r="K23" s="109"/>
      <c r="L23" s="110"/>
      <c r="M23" s="111"/>
      <c r="N23" s="109"/>
      <c r="O23" s="111"/>
      <c r="P23" s="102"/>
      <c r="Q23" s="99"/>
      <c r="R23" s="103"/>
      <c r="U23" s="98"/>
      <c r="V23" s="98"/>
      <c r="W23" s="98"/>
      <c r="X23" s="98"/>
      <c r="Y23" s="98"/>
      <c r="Z23" s="98"/>
      <c r="AA23" s="98"/>
      <c r="AB23" s="98"/>
      <c r="AC23" s="98"/>
      <c r="AD23" s="99"/>
      <c r="AE23" s="99"/>
      <c r="AF23" s="99"/>
      <c r="AG23" s="99"/>
      <c r="AH23" s="99"/>
      <c r="AI23" s="99"/>
      <c r="AK23" s="106" t="s">
        <v>82</v>
      </c>
      <c r="AL23" s="107"/>
      <c r="AM23" s="107"/>
      <c r="AN23" s="107"/>
      <c r="AO23" s="107"/>
      <c r="AP23" s="107"/>
      <c r="AQ23" s="107"/>
      <c r="AR23" s="107"/>
      <c r="AS23" s="107"/>
      <c r="AT23" s="107"/>
      <c r="AU23" s="108"/>
      <c r="AV23" s="100">
        <v>3</v>
      </c>
      <c r="AW23" s="101"/>
      <c r="AX23" s="100">
        <v>5</v>
      </c>
      <c r="AY23" s="101"/>
      <c r="AZ23" s="100">
        <v>10</v>
      </c>
      <c r="BA23" s="101"/>
    </row>
    <row r="24" spans="1:53" s="62" customFormat="1" ht="12" customHeight="1" thickBot="1">
      <c r="A24" s="90"/>
      <c r="B24" s="90"/>
      <c r="C24" s="104"/>
      <c r="D24" s="105"/>
      <c r="E24" s="104"/>
      <c r="F24" s="105"/>
      <c r="G24" s="112"/>
      <c r="H24" s="114"/>
      <c r="I24" s="104"/>
      <c r="J24" s="105"/>
      <c r="K24" s="112"/>
      <c r="L24" s="113"/>
      <c r="M24" s="114"/>
      <c r="N24" s="112"/>
      <c r="O24" s="114"/>
      <c r="P24" s="104"/>
      <c r="Q24" s="131"/>
      <c r="R24" s="105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K24" s="109"/>
      <c r="AL24" s="110"/>
      <c r="AM24" s="110"/>
      <c r="AN24" s="110"/>
      <c r="AO24" s="110"/>
      <c r="AP24" s="110"/>
      <c r="AQ24" s="110"/>
      <c r="AR24" s="110"/>
      <c r="AS24" s="110"/>
      <c r="AT24" s="110"/>
      <c r="AU24" s="111"/>
      <c r="AV24" s="102"/>
      <c r="AW24" s="103"/>
      <c r="AX24" s="102"/>
      <c r="AY24" s="103"/>
      <c r="AZ24" s="102"/>
      <c r="BA24" s="103"/>
    </row>
    <row r="25" spans="1:53" s="62" customFormat="1" ht="12" customHeight="1" thickBot="1">
      <c r="A25" s="89">
        <v>1</v>
      </c>
      <c r="B25" s="194">
        <v>1</v>
      </c>
      <c r="C25" s="195">
        <v>100</v>
      </c>
      <c r="D25" s="196"/>
      <c r="E25" s="195">
        <v>20</v>
      </c>
      <c r="F25" s="196"/>
      <c r="G25" s="195"/>
      <c r="H25" s="196"/>
      <c r="I25" s="195"/>
      <c r="J25" s="196"/>
      <c r="K25" s="195"/>
      <c r="L25" s="197"/>
      <c r="M25" s="196"/>
      <c r="N25" s="195">
        <v>15</v>
      </c>
      <c r="O25" s="196"/>
      <c r="P25" s="195">
        <f>C25+E25+G25+I25+K25+N25</f>
        <v>135</v>
      </c>
      <c r="Q25" s="197"/>
      <c r="R25" s="196"/>
      <c r="U25" s="98"/>
      <c r="V25" s="98"/>
      <c r="W25" s="98"/>
      <c r="X25" s="98"/>
      <c r="Y25" s="98"/>
      <c r="Z25" s="98"/>
      <c r="AA25" s="98"/>
      <c r="AB25" s="98"/>
      <c r="AC25" s="98"/>
      <c r="AD25" s="99"/>
      <c r="AE25" s="99"/>
      <c r="AF25" s="99"/>
      <c r="AG25" s="99"/>
      <c r="AH25" s="99"/>
      <c r="AI25" s="99"/>
      <c r="AK25" s="112"/>
      <c r="AL25" s="113"/>
      <c r="AM25" s="113"/>
      <c r="AN25" s="113"/>
      <c r="AO25" s="113"/>
      <c r="AP25" s="113"/>
      <c r="AQ25" s="113"/>
      <c r="AR25" s="113"/>
      <c r="AS25" s="113"/>
      <c r="AT25" s="113"/>
      <c r="AU25" s="114"/>
      <c r="AV25" s="104"/>
      <c r="AW25" s="105"/>
      <c r="AX25" s="104"/>
      <c r="AY25" s="105"/>
      <c r="AZ25" s="104"/>
      <c r="BA25" s="105"/>
    </row>
    <row r="26" spans="1:53" s="62" customFormat="1" ht="12" thickBot="1">
      <c r="A26" s="90"/>
      <c r="B26" s="194">
        <v>2</v>
      </c>
      <c r="C26" s="195">
        <v>155</v>
      </c>
      <c r="D26" s="196"/>
      <c r="E26" s="195">
        <v>20</v>
      </c>
      <c r="F26" s="196"/>
      <c r="G26" s="195"/>
      <c r="H26" s="196"/>
      <c r="I26" s="195"/>
      <c r="J26" s="196"/>
      <c r="K26" s="195"/>
      <c r="L26" s="197"/>
      <c r="M26" s="196"/>
      <c r="N26" s="195">
        <v>55</v>
      </c>
      <c r="O26" s="196"/>
      <c r="P26" s="195">
        <f>C26+E26+G26+I26+K26+N26</f>
        <v>230</v>
      </c>
      <c r="Q26" s="197"/>
      <c r="R26" s="196"/>
    </row>
    <row r="27" spans="1:53" s="62" customFormat="1" ht="12" thickBot="1">
      <c r="A27" s="89">
        <v>2</v>
      </c>
      <c r="B27" s="194">
        <v>3</v>
      </c>
      <c r="C27" s="195">
        <v>75</v>
      </c>
      <c r="D27" s="196"/>
      <c r="E27" s="195">
        <v>15</v>
      </c>
      <c r="F27" s="196"/>
      <c r="G27" s="195">
        <v>25</v>
      </c>
      <c r="H27" s="196"/>
      <c r="I27" s="195">
        <v>5</v>
      </c>
      <c r="J27" s="196"/>
      <c r="K27" s="195">
        <v>25</v>
      </c>
      <c r="L27" s="197"/>
      <c r="M27" s="196"/>
      <c r="N27" s="195">
        <v>15</v>
      </c>
      <c r="O27" s="196"/>
      <c r="P27" s="195">
        <f>C27+E27+G27+I27+K27+N27</f>
        <v>160</v>
      </c>
      <c r="Q27" s="197"/>
      <c r="R27" s="196"/>
    </row>
    <row r="28" spans="1:53" s="62" customFormat="1" ht="13.5" thickBot="1">
      <c r="A28" s="90"/>
      <c r="B28" s="63"/>
      <c r="C28" s="91"/>
      <c r="D28" s="92"/>
      <c r="E28" s="91"/>
      <c r="F28" s="92"/>
      <c r="G28" s="91"/>
      <c r="H28" s="92"/>
      <c r="I28" s="91"/>
      <c r="J28" s="93"/>
      <c r="K28" s="96"/>
      <c r="L28" s="96"/>
      <c r="M28" s="97"/>
      <c r="N28" s="91"/>
      <c r="O28" s="92"/>
      <c r="P28" s="91"/>
      <c r="Q28" s="93"/>
      <c r="R28" s="92"/>
    </row>
    <row r="29" spans="1:53" s="62" customFormat="1" ht="12.75">
      <c r="A29" s="94" t="s">
        <v>76</v>
      </c>
      <c r="B29" s="95"/>
      <c r="C29" s="91">
        <f>C25+C26+C27+C28</f>
        <v>330</v>
      </c>
      <c r="D29" s="92"/>
      <c r="E29" s="91">
        <f>E25+E26+E27+E28</f>
        <v>55</v>
      </c>
      <c r="F29" s="92"/>
      <c r="G29" s="91">
        <f>G25+G26+G27+G28</f>
        <v>25</v>
      </c>
      <c r="H29" s="92"/>
      <c r="I29" s="91">
        <f>I25+I26+I27+I28+K27</f>
        <v>30</v>
      </c>
      <c r="J29" s="93"/>
      <c r="K29" s="96"/>
      <c r="L29" s="96"/>
      <c r="M29" s="97"/>
      <c r="N29" s="91">
        <f>N25+N26+N27+N28</f>
        <v>85</v>
      </c>
      <c r="O29" s="92"/>
      <c r="P29" s="91">
        <f>P25+P26+P27+P28</f>
        <v>525</v>
      </c>
      <c r="Q29" s="93"/>
      <c r="R29" s="92"/>
    </row>
  </sheetData>
  <mergeCells count="115">
    <mergeCell ref="AM1:BA1"/>
    <mergeCell ref="U22:AC22"/>
    <mergeCell ref="AK21:AU22"/>
    <mergeCell ref="AV21:AW22"/>
    <mergeCell ref="O8:AJ8"/>
    <mergeCell ref="A10:BA10"/>
    <mergeCell ref="A11:A13"/>
    <mergeCell ref="B11:E11"/>
    <mergeCell ref="F11:F12"/>
    <mergeCell ref="G11:I11"/>
    <mergeCell ref="J11:J12"/>
    <mergeCell ref="AJ11:AJ12"/>
    <mergeCell ref="AK11:AN11"/>
    <mergeCell ref="K11:N11"/>
    <mergeCell ref="O11:R11"/>
    <mergeCell ref="S11:S12"/>
    <mergeCell ref="T11:V11"/>
    <mergeCell ref="B1:K1"/>
    <mergeCell ref="O1:AJ1"/>
    <mergeCell ref="B3:K3"/>
    <mergeCell ref="O3:AJ3"/>
    <mergeCell ref="O4:AJ4"/>
    <mergeCell ref="L2:AK2"/>
    <mergeCell ref="O5:AJ5"/>
    <mergeCell ref="O6:AJ6"/>
    <mergeCell ref="O7:AJ7"/>
    <mergeCell ref="W11:W12"/>
    <mergeCell ref="X11:Z11"/>
    <mergeCell ref="AO11:AR11"/>
    <mergeCell ref="N20:O24"/>
    <mergeCell ref="AS11:AS12"/>
    <mergeCell ref="AT11:AV11"/>
    <mergeCell ref="AW11:AW12"/>
    <mergeCell ref="U20:AC20"/>
    <mergeCell ref="AK20:AU20"/>
    <mergeCell ref="AF20:AG20"/>
    <mergeCell ref="AH20:AI20"/>
    <mergeCell ref="AX11:BA11"/>
    <mergeCell ref="A17:C17"/>
    <mergeCell ref="AA11:AA12"/>
    <mergeCell ref="AB11:AE11"/>
    <mergeCell ref="AF11:AF12"/>
    <mergeCell ref="AG11:AI11"/>
    <mergeCell ref="U24:AI24"/>
    <mergeCell ref="U19:AI19"/>
    <mergeCell ref="AK19:BA19"/>
    <mergeCell ref="A20:A24"/>
    <mergeCell ref="B20:B24"/>
    <mergeCell ref="C20:D24"/>
    <mergeCell ref="E20:F24"/>
    <mergeCell ref="G20:H24"/>
    <mergeCell ref="I20:J24"/>
    <mergeCell ref="K20:M24"/>
    <mergeCell ref="AD20:AE20"/>
    <mergeCell ref="AV20:AW20"/>
    <mergeCell ref="AX20:AY20"/>
    <mergeCell ref="AZ20:BA20"/>
    <mergeCell ref="AD23:AE23"/>
    <mergeCell ref="AF23:AG23"/>
    <mergeCell ref="AH23:AI23"/>
    <mergeCell ref="P20:R24"/>
    <mergeCell ref="AX21:AY22"/>
    <mergeCell ref="AZ21:BA22"/>
    <mergeCell ref="AD22:AE22"/>
    <mergeCell ref="AF22:AG22"/>
    <mergeCell ref="AH22:AI22"/>
    <mergeCell ref="U21:AC21"/>
    <mergeCell ref="AD21:AE21"/>
    <mergeCell ref="AF21:AG21"/>
    <mergeCell ref="AH21:AI21"/>
    <mergeCell ref="P29:R29"/>
    <mergeCell ref="AD25:AE25"/>
    <mergeCell ref="AF25:AG25"/>
    <mergeCell ref="AH25:AI25"/>
    <mergeCell ref="AZ23:BA25"/>
    <mergeCell ref="AX23:AY25"/>
    <mergeCell ref="AV23:AW25"/>
    <mergeCell ref="AK23:AU25"/>
    <mergeCell ref="U23:AC23"/>
    <mergeCell ref="P27:R27"/>
    <mergeCell ref="N25:O25"/>
    <mergeCell ref="P25:R25"/>
    <mergeCell ref="U25:AC25"/>
    <mergeCell ref="E28:F28"/>
    <mergeCell ref="G28:H28"/>
    <mergeCell ref="I28:M28"/>
    <mergeCell ref="P28:R28"/>
    <mergeCell ref="K26:M26"/>
    <mergeCell ref="N26:O26"/>
    <mergeCell ref="I26:J26"/>
    <mergeCell ref="P26:R26"/>
    <mergeCell ref="E26:F26"/>
    <mergeCell ref="G26:H26"/>
    <mergeCell ref="N29:O29"/>
    <mergeCell ref="A27:A28"/>
    <mergeCell ref="C27:D27"/>
    <mergeCell ref="E27:F27"/>
    <mergeCell ref="G27:H27"/>
    <mergeCell ref="K27:M27"/>
    <mergeCell ref="E29:F29"/>
    <mergeCell ref="G29:H29"/>
    <mergeCell ref="N27:O27"/>
    <mergeCell ref="N28:O28"/>
    <mergeCell ref="I27:J27"/>
    <mergeCell ref="A25:A26"/>
    <mergeCell ref="C25:D25"/>
    <mergeCell ref="E25:F25"/>
    <mergeCell ref="G25:H25"/>
    <mergeCell ref="I25:J25"/>
    <mergeCell ref="K25:M25"/>
    <mergeCell ref="C26:D26"/>
    <mergeCell ref="C28:D28"/>
    <mergeCell ref="A29:B29"/>
    <mergeCell ref="C29:D29"/>
    <mergeCell ref="I29:M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9"/>
  <sheetViews>
    <sheetView tabSelected="1" view="pageBreakPreview" topLeftCell="A19" zoomScale="70" zoomScaleNormal="40" zoomScaleSheetLayoutView="70" workbookViewId="0">
      <selection activeCell="R42" sqref="R42"/>
    </sheetView>
  </sheetViews>
  <sheetFormatPr defaultRowHeight="18"/>
  <cols>
    <col min="1" max="1" width="12.7109375" style="1" customWidth="1"/>
    <col min="2" max="2" width="42.7109375" style="2" customWidth="1"/>
    <col min="3" max="3" width="9.5703125" style="1" customWidth="1"/>
    <col min="4" max="4" width="12" style="1" customWidth="1"/>
    <col min="5" max="5" width="16.140625" style="1" customWidth="1"/>
    <col min="6" max="6" width="10.140625" style="1" customWidth="1"/>
    <col min="7" max="7" width="13" style="1" customWidth="1"/>
    <col min="8" max="10" width="11.85546875" style="1" customWidth="1"/>
    <col min="11" max="11" width="13.7109375" style="1" customWidth="1"/>
    <col min="12" max="12" width="10.28515625" style="1" customWidth="1"/>
    <col min="13" max="13" width="5.42578125" style="1" customWidth="1"/>
    <col min="14" max="14" width="9.140625" style="1" customWidth="1"/>
    <col min="15" max="15" width="5.140625" style="1" customWidth="1"/>
    <col min="16" max="16" width="9.140625" style="1" customWidth="1"/>
    <col min="17" max="17" width="4.7109375" style="1" customWidth="1"/>
    <col min="18" max="18" width="15.42578125" style="1" customWidth="1"/>
    <col min="19" max="19" width="4.42578125" style="1" customWidth="1"/>
    <col min="20" max="256" width="9.140625" style="1" customWidth="1"/>
  </cols>
  <sheetData>
    <row r="1" spans="1:21" ht="18.75">
      <c r="A1" s="180" t="s">
        <v>83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</row>
    <row r="2" spans="1:21" ht="18.75">
      <c r="A2" s="5"/>
      <c r="B2" s="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5.75" customHeight="1">
      <c r="A3" s="170" t="s">
        <v>84</v>
      </c>
      <c r="B3" s="170" t="s">
        <v>85</v>
      </c>
      <c r="C3" s="167" t="s">
        <v>86</v>
      </c>
      <c r="D3" s="167"/>
      <c r="E3" s="167"/>
      <c r="F3" s="182" t="s">
        <v>87</v>
      </c>
      <c r="G3" s="183"/>
      <c r="H3" s="183"/>
      <c r="I3" s="183"/>
      <c r="J3" s="183"/>
      <c r="K3" s="183"/>
      <c r="L3" s="10"/>
      <c r="M3" s="182" t="s">
        <v>88</v>
      </c>
      <c r="N3" s="183"/>
      <c r="O3" s="183"/>
      <c r="P3" s="183"/>
      <c r="Q3" s="183"/>
      <c r="R3" s="183"/>
      <c r="S3" s="183"/>
      <c r="T3" s="183"/>
    </row>
    <row r="4" spans="1:21" ht="23.25" customHeight="1">
      <c r="A4" s="171"/>
      <c r="B4" s="171"/>
      <c r="C4" s="185" t="s">
        <v>89</v>
      </c>
      <c r="D4" s="167" t="s">
        <v>90</v>
      </c>
      <c r="E4" s="167" t="s">
        <v>91</v>
      </c>
      <c r="F4" s="167" t="s">
        <v>92</v>
      </c>
      <c r="G4" s="167" t="s">
        <v>93</v>
      </c>
      <c r="H4" s="186" t="s">
        <v>94</v>
      </c>
      <c r="I4" s="187"/>
      <c r="J4" s="187"/>
      <c r="K4" s="188"/>
      <c r="L4" s="167" t="s">
        <v>95</v>
      </c>
      <c r="M4" s="167" t="s">
        <v>96</v>
      </c>
      <c r="N4" s="167"/>
      <c r="O4" s="167"/>
      <c r="P4" s="167"/>
      <c r="Q4" s="167" t="s">
        <v>97</v>
      </c>
      <c r="R4" s="167"/>
      <c r="S4" s="167"/>
      <c r="T4" s="167"/>
    </row>
    <row r="5" spans="1:21" ht="18.75">
      <c r="A5" s="171"/>
      <c r="B5" s="171"/>
      <c r="C5" s="185"/>
      <c r="D5" s="167"/>
      <c r="E5" s="167"/>
      <c r="F5" s="167"/>
      <c r="G5" s="167"/>
      <c r="H5" s="189"/>
      <c r="I5" s="190"/>
      <c r="J5" s="190"/>
      <c r="K5" s="191"/>
      <c r="L5" s="167"/>
      <c r="M5" s="167">
        <v>1</v>
      </c>
      <c r="N5" s="167"/>
      <c r="O5" s="179">
        <v>2</v>
      </c>
      <c r="P5" s="179"/>
      <c r="Q5" s="179">
        <v>3</v>
      </c>
      <c r="R5" s="179"/>
      <c r="S5" s="179">
        <v>4</v>
      </c>
      <c r="T5" s="179"/>
    </row>
    <row r="6" spans="1:21" ht="51" customHeight="1">
      <c r="A6" s="171"/>
      <c r="B6" s="173"/>
      <c r="C6" s="185"/>
      <c r="D6" s="167"/>
      <c r="E6" s="167"/>
      <c r="F6" s="167"/>
      <c r="G6" s="167"/>
      <c r="H6" s="167" t="s">
        <v>98</v>
      </c>
      <c r="I6" s="167" t="s">
        <v>99</v>
      </c>
      <c r="J6" s="167" t="s">
        <v>100</v>
      </c>
      <c r="K6" s="167" t="s">
        <v>101</v>
      </c>
      <c r="L6" s="167"/>
      <c r="M6" s="198" t="s">
        <v>160</v>
      </c>
      <c r="N6" s="199"/>
      <c r="O6" s="199"/>
      <c r="P6" s="199"/>
      <c r="Q6" s="199"/>
      <c r="R6" s="199"/>
      <c r="S6" s="199"/>
      <c r="T6" s="199"/>
    </row>
    <row r="7" spans="1:21" ht="39.6" customHeight="1">
      <c r="A7" s="172"/>
      <c r="B7" s="174"/>
      <c r="C7" s="185"/>
      <c r="D7" s="167"/>
      <c r="E7" s="167"/>
      <c r="F7" s="167"/>
      <c r="G7" s="167"/>
      <c r="H7" s="167"/>
      <c r="I7" s="167"/>
      <c r="J7" s="167"/>
      <c r="K7" s="167"/>
      <c r="L7" s="167"/>
      <c r="M7" s="168">
        <v>4</v>
      </c>
      <c r="N7" s="168"/>
      <c r="O7" s="169">
        <v>4</v>
      </c>
      <c r="P7" s="169"/>
      <c r="Q7" s="169">
        <v>3</v>
      </c>
      <c r="R7" s="169"/>
      <c r="S7" s="169"/>
      <c r="T7" s="169"/>
    </row>
    <row r="8" spans="1:21" ht="18.75">
      <c r="A8" s="81">
        <v>1</v>
      </c>
      <c r="B8" s="82">
        <v>2</v>
      </c>
      <c r="C8" s="81">
        <v>3</v>
      </c>
      <c r="D8" s="82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2">
        <v>12</v>
      </c>
      <c r="M8" s="166">
        <v>13</v>
      </c>
      <c r="N8" s="166"/>
      <c r="O8" s="178">
        <v>14</v>
      </c>
      <c r="P8" s="178"/>
      <c r="Q8" s="166">
        <v>15</v>
      </c>
      <c r="R8" s="166"/>
      <c r="S8" s="178">
        <v>16</v>
      </c>
      <c r="T8" s="178"/>
    </row>
    <row r="9" spans="1:21" ht="18.75">
      <c r="A9" s="175" t="s">
        <v>96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7"/>
      <c r="U9" s="18"/>
    </row>
    <row r="10" spans="1:21" ht="18.75">
      <c r="A10" s="175" t="s">
        <v>102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7"/>
      <c r="U10" s="18"/>
    </row>
    <row r="11" spans="1:21" s="3" customFormat="1" ht="19.5" customHeight="1">
      <c r="A11" s="175" t="s">
        <v>103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7"/>
      <c r="U11" s="19"/>
    </row>
    <row r="12" spans="1:21" s="1" customFormat="1" ht="37.5">
      <c r="A12" s="69" t="s">
        <v>104</v>
      </c>
      <c r="B12" s="73" t="s">
        <v>133</v>
      </c>
      <c r="C12" s="70">
        <v>1</v>
      </c>
      <c r="D12" s="71"/>
      <c r="E12" s="16">
        <f>F12/30</f>
        <v>4</v>
      </c>
      <c r="F12" s="71">
        <v>120</v>
      </c>
      <c r="G12" s="71">
        <f>N12+P12+R12+T12</f>
        <v>12</v>
      </c>
      <c r="H12" s="71">
        <v>8</v>
      </c>
      <c r="I12" s="71">
        <v>4</v>
      </c>
      <c r="J12" s="71">
        <v>0</v>
      </c>
      <c r="K12" s="71">
        <v>0</v>
      </c>
      <c r="L12" s="71">
        <f>F12-G12</f>
        <v>108</v>
      </c>
      <c r="M12" s="71">
        <v>3</v>
      </c>
      <c r="N12" s="71">
        <f>M12*$M$7</f>
        <v>12</v>
      </c>
      <c r="O12" s="71"/>
      <c r="P12" s="16">
        <f>O12*$O$7</f>
        <v>0</v>
      </c>
      <c r="Q12" s="71"/>
      <c r="R12" s="71">
        <f>Q12*Q7</f>
        <v>0</v>
      </c>
      <c r="S12" s="71"/>
      <c r="T12" s="71">
        <f>S12*$S$7</f>
        <v>0</v>
      </c>
      <c r="U12" s="18"/>
    </row>
    <row r="13" spans="1:21" s="1" customFormat="1" ht="37.5">
      <c r="A13" s="65" t="s">
        <v>105</v>
      </c>
      <c r="B13" s="74" t="s">
        <v>106</v>
      </c>
      <c r="C13" s="67"/>
      <c r="D13" s="16">
        <v>1</v>
      </c>
      <c r="E13" s="16">
        <f>F13/30</f>
        <v>3</v>
      </c>
      <c r="F13" s="16">
        <v>90</v>
      </c>
      <c r="G13" s="71">
        <f t="shared" ref="G13:G14" si="0">N13+P13+R13+T13</f>
        <v>8</v>
      </c>
      <c r="H13" s="16">
        <v>2</v>
      </c>
      <c r="I13" s="16">
        <v>6</v>
      </c>
      <c r="J13" s="16">
        <v>0</v>
      </c>
      <c r="K13" s="16">
        <v>0</v>
      </c>
      <c r="L13" s="16">
        <f>F13-G13</f>
        <v>82</v>
      </c>
      <c r="M13" s="71">
        <v>2</v>
      </c>
      <c r="N13" s="71">
        <f t="shared" ref="N13:N14" si="1">M13*$M$7</f>
        <v>8</v>
      </c>
      <c r="O13" s="16"/>
      <c r="P13" s="16">
        <f>O13*$O$7</f>
        <v>0</v>
      </c>
      <c r="Q13" s="16"/>
      <c r="R13" s="16">
        <f>Q13*Q8</f>
        <v>0</v>
      </c>
      <c r="S13" s="16"/>
      <c r="T13" s="16">
        <f>S13*$S$7</f>
        <v>0</v>
      </c>
      <c r="U13" s="18"/>
    </row>
    <row r="14" spans="1:21" s="1" customFormat="1" ht="37.5">
      <c r="A14" s="65" t="s">
        <v>107</v>
      </c>
      <c r="B14" s="74" t="s">
        <v>134</v>
      </c>
      <c r="C14" s="66"/>
      <c r="D14" s="16">
        <v>1</v>
      </c>
      <c r="E14" s="16">
        <f>F14/30</f>
        <v>4</v>
      </c>
      <c r="F14" s="16">
        <v>120</v>
      </c>
      <c r="G14" s="71">
        <f t="shared" si="0"/>
        <v>12</v>
      </c>
      <c r="H14" s="16">
        <v>4</v>
      </c>
      <c r="I14" s="16">
        <v>0</v>
      </c>
      <c r="J14" s="16">
        <v>8</v>
      </c>
      <c r="K14" s="16">
        <v>0</v>
      </c>
      <c r="L14" s="16">
        <f>F14-G14</f>
        <v>108</v>
      </c>
      <c r="M14" s="71">
        <v>3</v>
      </c>
      <c r="N14" s="71">
        <f t="shared" si="1"/>
        <v>12</v>
      </c>
      <c r="O14" s="16"/>
      <c r="P14" s="16">
        <f>O14*$O$7</f>
        <v>0</v>
      </c>
      <c r="Q14" s="16"/>
      <c r="R14" s="16">
        <f>Q14*Q9</f>
        <v>0</v>
      </c>
      <c r="S14" s="16"/>
      <c r="T14" s="16">
        <f>S14*$S$7</f>
        <v>0</v>
      </c>
      <c r="U14" s="18"/>
    </row>
    <row r="15" spans="1:21" s="1" customFormat="1" ht="18.75">
      <c r="A15" s="184" t="s">
        <v>108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7"/>
      <c r="U15" s="18"/>
    </row>
    <row r="16" spans="1:21" s="1" customFormat="1" ht="56.25">
      <c r="A16" s="65" t="s">
        <v>109</v>
      </c>
      <c r="B16" s="74" t="s">
        <v>135</v>
      </c>
      <c r="C16" s="66">
        <v>1</v>
      </c>
      <c r="D16" s="16"/>
      <c r="E16" s="16">
        <f t="shared" ref="E16:E17" si="2">F16/30</f>
        <v>4</v>
      </c>
      <c r="F16" s="16">
        <v>120</v>
      </c>
      <c r="G16" s="16">
        <f>N16+P16+R16+T16</f>
        <v>12</v>
      </c>
      <c r="H16" s="16">
        <v>4</v>
      </c>
      <c r="I16" s="16">
        <v>0</v>
      </c>
      <c r="J16" s="16">
        <v>0</v>
      </c>
      <c r="K16" s="16">
        <v>8</v>
      </c>
      <c r="L16" s="16">
        <f>F16-G16</f>
        <v>108</v>
      </c>
      <c r="M16" s="16">
        <v>3</v>
      </c>
      <c r="N16" s="16">
        <f>M16*$M$7</f>
        <v>12</v>
      </c>
      <c r="O16" s="16"/>
      <c r="P16" s="16">
        <f t="shared" ref="P16:P25" si="3">O16*$O$7</f>
        <v>0</v>
      </c>
      <c r="Q16" s="16"/>
      <c r="R16" s="16">
        <f>Q16*Q11</f>
        <v>0</v>
      </c>
      <c r="S16" s="16"/>
      <c r="T16" s="16">
        <f t="shared" ref="T16:T21" si="4">S16*$S$7</f>
        <v>0</v>
      </c>
      <c r="U16" s="18"/>
    </row>
    <row r="17" spans="1:21" s="1" customFormat="1" ht="37.5">
      <c r="A17" s="65" t="s">
        <v>110</v>
      </c>
      <c r="B17" s="74" t="s">
        <v>136</v>
      </c>
      <c r="C17" s="66">
        <v>2</v>
      </c>
      <c r="D17" s="16"/>
      <c r="E17" s="16">
        <f t="shared" si="2"/>
        <v>4</v>
      </c>
      <c r="F17" s="16">
        <v>120</v>
      </c>
      <c r="G17" s="16">
        <f t="shared" ref="G17:G25" si="5">N17+P17+R17+T17</f>
        <v>8</v>
      </c>
      <c r="H17" s="16">
        <v>4</v>
      </c>
      <c r="I17" s="16">
        <v>0</v>
      </c>
      <c r="J17" s="16">
        <v>4</v>
      </c>
      <c r="K17" s="16">
        <v>0</v>
      </c>
      <c r="L17" s="16">
        <f t="shared" ref="L17:L25" si="6">F17-G17</f>
        <v>112</v>
      </c>
      <c r="M17" s="16">
        <v>0</v>
      </c>
      <c r="N17" s="16">
        <f t="shared" ref="N17:N25" si="7">M17*$M$7</f>
        <v>0</v>
      </c>
      <c r="O17" s="16">
        <v>2</v>
      </c>
      <c r="P17" s="16">
        <f t="shared" si="3"/>
        <v>8</v>
      </c>
      <c r="Q17" s="16"/>
      <c r="R17" s="16">
        <f>Q17*Q12</f>
        <v>0</v>
      </c>
      <c r="S17" s="16"/>
      <c r="T17" s="16">
        <f t="shared" si="4"/>
        <v>0</v>
      </c>
      <c r="U17" s="18"/>
    </row>
    <row r="18" spans="1:21" s="1" customFormat="1" ht="37.5">
      <c r="A18" s="65" t="s">
        <v>111</v>
      </c>
      <c r="B18" s="68" t="s">
        <v>137</v>
      </c>
      <c r="C18" s="16">
        <v>2</v>
      </c>
      <c r="D18" s="16"/>
      <c r="E18" s="16">
        <f>F18/30</f>
        <v>4</v>
      </c>
      <c r="F18" s="16">
        <v>120</v>
      </c>
      <c r="G18" s="16">
        <f t="shared" si="5"/>
        <v>8</v>
      </c>
      <c r="H18" s="16">
        <v>4</v>
      </c>
      <c r="I18" s="16">
        <v>0</v>
      </c>
      <c r="J18" s="16">
        <v>4</v>
      </c>
      <c r="K18" s="16">
        <v>0</v>
      </c>
      <c r="L18" s="16">
        <f t="shared" si="6"/>
        <v>112</v>
      </c>
      <c r="M18" s="16">
        <v>0</v>
      </c>
      <c r="N18" s="16">
        <f t="shared" si="7"/>
        <v>0</v>
      </c>
      <c r="O18" s="16">
        <v>2</v>
      </c>
      <c r="P18" s="16">
        <f t="shared" si="3"/>
        <v>8</v>
      </c>
      <c r="Q18" s="16"/>
      <c r="R18" s="16">
        <f>Q18*Q13</f>
        <v>0</v>
      </c>
      <c r="S18" s="16"/>
      <c r="T18" s="16">
        <f t="shared" si="4"/>
        <v>0</v>
      </c>
      <c r="U18" s="18"/>
    </row>
    <row r="19" spans="1:21" s="1" customFormat="1" ht="37.5">
      <c r="A19" s="65" t="s">
        <v>112</v>
      </c>
      <c r="B19" s="8" t="s">
        <v>138</v>
      </c>
      <c r="C19" s="17">
        <v>2</v>
      </c>
      <c r="D19" s="16"/>
      <c r="E19" s="16">
        <f>F19/30</f>
        <v>4</v>
      </c>
      <c r="F19" s="16">
        <v>120</v>
      </c>
      <c r="G19" s="16">
        <f t="shared" si="5"/>
        <v>8</v>
      </c>
      <c r="H19" s="16">
        <v>4</v>
      </c>
      <c r="I19" s="16"/>
      <c r="J19" s="16">
        <v>4</v>
      </c>
      <c r="K19" s="16">
        <v>0</v>
      </c>
      <c r="L19" s="16">
        <f t="shared" si="6"/>
        <v>112</v>
      </c>
      <c r="M19" s="16">
        <v>0</v>
      </c>
      <c r="N19" s="16">
        <f t="shared" si="7"/>
        <v>0</v>
      </c>
      <c r="O19" s="16">
        <v>2</v>
      </c>
      <c r="P19" s="16">
        <f t="shared" si="3"/>
        <v>8</v>
      </c>
      <c r="Q19" s="16"/>
      <c r="R19" s="16">
        <f>Q19*Q14</f>
        <v>0</v>
      </c>
      <c r="S19" s="16"/>
      <c r="T19" s="16">
        <f t="shared" si="4"/>
        <v>0</v>
      </c>
      <c r="U19" s="18"/>
    </row>
    <row r="20" spans="1:21" s="1" customFormat="1" ht="18.75">
      <c r="A20" s="65" t="s">
        <v>113</v>
      </c>
      <c r="B20" s="8" t="s">
        <v>139</v>
      </c>
      <c r="C20" s="16">
        <v>1</v>
      </c>
      <c r="D20" s="16"/>
      <c r="E20" s="16">
        <f t="shared" ref="E20:E25" si="8">F20/30</f>
        <v>5</v>
      </c>
      <c r="F20" s="16">
        <v>150</v>
      </c>
      <c r="G20" s="16">
        <f t="shared" si="5"/>
        <v>16</v>
      </c>
      <c r="H20" s="16">
        <v>6</v>
      </c>
      <c r="I20" s="16">
        <v>0</v>
      </c>
      <c r="J20" s="16">
        <v>10</v>
      </c>
      <c r="K20" s="16">
        <v>0</v>
      </c>
      <c r="L20" s="16">
        <f t="shared" si="6"/>
        <v>134</v>
      </c>
      <c r="M20" s="16">
        <v>4</v>
      </c>
      <c r="N20" s="16">
        <f t="shared" si="7"/>
        <v>16</v>
      </c>
      <c r="O20" s="16">
        <v>0</v>
      </c>
      <c r="P20" s="16">
        <f t="shared" si="3"/>
        <v>0</v>
      </c>
      <c r="Q20" s="16"/>
      <c r="R20" s="16">
        <f>Q20*Q16</f>
        <v>0</v>
      </c>
      <c r="S20" s="16"/>
      <c r="T20" s="16">
        <f t="shared" si="4"/>
        <v>0</v>
      </c>
      <c r="U20" s="18"/>
    </row>
    <row r="21" spans="1:21" s="1" customFormat="1" ht="18.75">
      <c r="A21" s="65" t="s">
        <v>114</v>
      </c>
      <c r="B21" s="8" t="s">
        <v>140</v>
      </c>
      <c r="C21" s="16"/>
      <c r="D21" s="16">
        <v>2</v>
      </c>
      <c r="E21" s="16">
        <f t="shared" si="8"/>
        <v>3</v>
      </c>
      <c r="F21" s="16">
        <v>90</v>
      </c>
      <c r="G21" s="16">
        <f t="shared" si="5"/>
        <v>6</v>
      </c>
      <c r="H21" s="16">
        <v>2</v>
      </c>
      <c r="I21" s="16">
        <v>2</v>
      </c>
      <c r="J21" s="16">
        <v>0</v>
      </c>
      <c r="K21" s="16">
        <v>2</v>
      </c>
      <c r="L21" s="16">
        <f t="shared" si="6"/>
        <v>84</v>
      </c>
      <c r="M21" s="16">
        <v>0</v>
      </c>
      <c r="N21" s="16">
        <f t="shared" si="7"/>
        <v>0</v>
      </c>
      <c r="O21" s="16">
        <v>1.5</v>
      </c>
      <c r="P21" s="16">
        <f t="shared" si="3"/>
        <v>6</v>
      </c>
      <c r="Q21" s="16"/>
      <c r="R21" s="16">
        <f>Q21*Q17</f>
        <v>0</v>
      </c>
      <c r="S21" s="16"/>
      <c r="T21" s="16">
        <f t="shared" si="4"/>
        <v>0</v>
      </c>
      <c r="U21" s="18"/>
    </row>
    <row r="22" spans="1:21" s="1" customFormat="1" ht="34.5" customHeight="1">
      <c r="A22" s="65" t="s">
        <v>115</v>
      </c>
      <c r="B22" s="8" t="s">
        <v>141</v>
      </c>
      <c r="C22" s="66">
        <v>1</v>
      </c>
      <c r="D22" s="66"/>
      <c r="E22" s="16">
        <f t="shared" si="8"/>
        <v>4</v>
      </c>
      <c r="F22" s="66">
        <v>120</v>
      </c>
      <c r="G22" s="16">
        <f t="shared" si="5"/>
        <v>12</v>
      </c>
      <c r="H22" s="16">
        <v>6</v>
      </c>
      <c r="I22" s="66">
        <v>6</v>
      </c>
      <c r="J22" s="66">
        <v>0</v>
      </c>
      <c r="K22" s="66">
        <v>0</v>
      </c>
      <c r="L22" s="16">
        <f t="shared" si="6"/>
        <v>108</v>
      </c>
      <c r="M22" s="16">
        <v>3</v>
      </c>
      <c r="N22" s="16">
        <f t="shared" si="7"/>
        <v>12</v>
      </c>
      <c r="O22" s="66"/>
      <c r="P22" s="16">
        <f t="shared" si="3"/>
        <v>0</v>
      </c>
      <c r="Q22" s="66"/>
      <c r="R22" s="66">
        <v>0</v>
      </c>
      <c r="S22" s="66"/>
      <c r="T22" s="66">
        <v>0</v>
      </c>
      <c r="U22" s="18"/>
    </row>
    <row r="23" spans="1:21" s="1" customFormat="1" ht="34.5" customHeight="1">
      <c r="A23" s="65" t="s">
        <v>116</v>
      </c>
      <c r="B23" s="8" t="s">
        <v>145</v>
      </c>
      <c r="C23" s="66"/>
      <c r="D23" s="66">
        <v>1</v>
      </c>
      <c r="E23" s="16">
        <f t="shared" si="8"/>
        <v>3</v>
      </c>
      <c r="F23" s="66">
        <v>90</v>
      </c>
      <c r="G23" s="16">
        <f t="shared" si="5"/>
        <v>8</v>
      </c>
      <c r="H23" s="16">
        <v>4</v>
      </c>
      <c r="I23" s="66"/>
      <c r="J23" s="66">
        <v>4</v>
      </c>
      <c r="K23" s="66"/>
      <c r="L23" s="16">
        <f t="shared" si="6"/>
        <v>82</v>
      </c>
      <c r="M23" s="16">
        <v>2</v>
      </c>
      <c r="N23" s="16">
        <f t="shared" si="7"/>
        <v>8</v>
      </c>
      <c r="O23" s="66"/>
      <c r="P23" s="16">
        <f t="shared" si="3"/>
        <v>0</v>
      </c>
      <c r="Q23" s="66"/>
      <c r="R23" s="66"/>
      <c r="S23" s="66"/>
      <c r="T23" s="66"/>
      <c r="U23" s="18"/>
    </row>
    <row r="24" spans="1:21" s="1" customFormat="1" ht="34.5" customHeight="1">
      <c r="A24" s="65" t="s">
        <v>121</v>
      </c>
      <c r="B24" s="8" t="s">
        <v>146</v>
      </c>
      <c r="C24" s="66"/>
      <c r="D24" s="66">
        <v>2</v>
      </c>
      <c r="E24" s="16">
        <f t="shared" si="8"/>
        <v>3</v>
      </c>
      <c r="F24" s="66">
        <v>90</v>
      </c>
      <c r="G24" s="16">
        <f t="shared" si="5"/>
        <v>8</v>
      </c>
      <c r="H24" s="16">
        <v>2</v>
      </c>
      <c r="I24" s="66">
        <v>4</v>
      </c>
      <c r="J24" s="66">
        <v>2</v>
      </c>
      <c r="K24" s="66"/>
      <c r="L24" s="16">
        <f t="shared" si="6"/>
        <v>82</v>
      </c>
      <c r="M24" s="16">
        <v>0</v>
      </c>
      <c r="N24" s="16">
        <f t="shared" si="7"/>
        <v>0</v>
      </c>
      <c r="O24" s="66">
        <v>2</v>
      </c>
      <c r="P24" s="16">
        <f t="shared" si="3"/>
        <v>8</v>
      </c>
      <c r="Q24" s="66"/>
      <c r="R24" s="66"/>
      <c r="S24" s="66"/>
      <c r="T24" s="66"/>
      <c r="U24" s="18"/>
    </row>
    <row r="25" spans="1:21" s="1" customFormat="1" ht="18.75">
      <c r="A25" s="65" t="s">
        <v>123</v>
      </c>
      <c r="B25" s="8" t="s">
        <v>147</v>
      </c>
      <c r="C25" s="67"/>
      <c r="D25" s="66">
        <v>2</v>
      </c>
      <c r="E25" s="16">
        <f t="shared" si="8"/>
        <v>3</v>
      </c>
      <c r="F25" s="66">
        <v>90</v>
      </c>
      <c r="G25" s="16">
        <f t="shared" si="5"/>
        <v>8</v>
      </c>
      <c r="H25" s="16">
        <v>2</v>
      </c>
      <c r="I25" s="66">
        <v>4</v>
      </c>
      <c r="J25" s="66">
        <v>2</v>
      </c>
      <c r="K25" s="66">
        <v>0</v>
      </c>
      <c r="L25" s="16">
        <f t="shared" si="6"/>
        <v>82</v>
      </c>
      <c r="M25" s="16">
        <v>0</v>
      </c>
      <c r="N25" s="16">
        <f t="shared" si="7"/>
        <v>0</v>
      </c>
      <c r="O25" s="66">
        <v>2</v>
      </c>
      <c r="P25" s="16">
        <f t="shared" si="3"/>
        <v>8</v>
      </c>
      <c r="Q25" s="66"/>
      <c r="R25" s="66">
        <v>0</v>
      </c>
      <c r="S25" s="66"/>
      <c r="T25" s="66">
        <v>0</v>
      </c>
      <c r="U25" s="18"/>
    </row>
    <row r="26" spans="1:21" s="1" customFormat="1" ht="18.75">
      <c r="A26" s="163" t="s">
        <v>117</v>
      </c>
      <c r="B26" s="164"/>
      <c r="C26" s="16"/>
      <c r="D26" s="16"/>
      <c r="E26" s="72">
        <f t="shared" ref="E26:T26" si="9">SUM(E12:E25)</f>
        <v>48</v>
      </c>
      <c r="F26" s="72">
        <f t="shared" si="9"/>
        <v>1440</v>
      </c>
      <c r="G26" s="72">
        <f t="shared" si="9"/>
        <v>126</v>
      </c>
      <c r="H26" s="72">
        <f t="shared" si="9"/>
        <v>52</v>
      </c>
      <c r="I26" s="72">
        <f t="shared" si="9"/>
        <v>26</v>
      </c>
      <c r="J26" s="72">
        <f t="shared" si="9"/>
        <v>38</v>
      </c>
      <c r="K26" s="72">
        <f t="shared" si="9"/>
        <v>10</v>
      </c>
      <c r="L26" s="72">
        <f t="shared" si="9"/>
        <v>1314</v>
      </c>
      <c r="M26" s="72">
        <f t="shared" si="9"/>
        <v>20</v>
      </c>
      <c r="N26" s="72">
        <f t="shared" si="9"/>
        <v>80</v>
      </c>
      <c r="O26" s="72">
        <f>SUM(O12:O25)</f>
        <v>11.5</v>
      </c>
      <c r="P26" s="72">
        <f t="shared" si="9"/>
        <v>46</v>
      </c>
      <c r="Q26" s="72">
        <f t="shared" si="9"/>
        <v>0</v>
      </c>
      <c r="R26" s="72">
        <f t="shared" si="9"/>
        <v>0</v>
      </c>
      <c r="S26" s="72">
        <f t="shared" si="9"/>
        <v>0</v>
      </c>
      <c r="T26" s="72">
        <f t="shared" si="9"/>
        <v>0</v>
      </c>
      <c r="U26" s="18"/>
    </row>
    <row r="27" spans="1:21" s="6" customFormat="1" ht="26.25" customHeight="1">
      <c r="A27" s="175" t="s">
        <v>118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7"/>
      <c r="U27" s="20"/>
    </row>
    <row r="28" spans="1:21" s="6" customFormat="1" ht="18.75">
      <c r="A28" s="80" t="s">
        <v>148</v>
      </c>
      <c r="B28" s="8" t="s">
        <v>155</v>
      </c>
      <c r="C28" s="16"/>
      <c r="D28" s="16">
        <v>2</v>
      </c>
      <c r="E28" s="16">
        <f t="shared" ref="E28:E30" si="10">F28/30</f>
        <v>4</v>
      </c>
      <c r="F28" s="16">
        <v>120</v>
      </c>
      <c r="G28" s="16">
        <f t="shared" ref="G28:G30" si="11">N28+P28+R28+T28</f>
        <v>8</v>
      </c>
      <c r="H28" s="16">
        <v>0</v>
      </c>
      <c r="I28" s="16">
        <v>0</v>
      </c>
      <c r="J28" s="16">
        <v>0</v>
      </c>
      <c r="K28" s="16">
        <v>0</v>
      </c>
      <c r="L28" s="16">
        <f>F28-G28</f>
        <v>112</v>
      </c>
      <c r="M28" s="16"/>
      <c r="N28" s="16">
        <v>0</v>
      </c>
      <c r="O28" s="16">
        <v>2</v>
      </c>
      <c r="P28" s="16">
        <f t="shared" ref="P28:P30" si="12">O28*$O$7</f>
        <v>8</v>
      </c>
      <c r="Q28" s="16">
        <v>0</v>
      </c>
      <c r="R28" s="16">
        <v>0</v>
      </c>
      <c r="S28" s="16">
        <v>0</v>
      </c>
      <c r="T28" s="16">
        <v>0</v>
      </c>
      <c r="U28" s="20"/>
    </row>
    <row r="29" spans="1:21" s="6" customFormat="1" ht="18.75">
      <c r="A29" s="80" t="s">
        <v>148</v>
      </c>
      <c r="B29" s="8" t="s">
        <v>155</v>
      </c>
      <c r="C29" s="16"/>
      <c r="D29" s="16">
        <v>2</v>
      </c>
      <c r="E29" s="16">
        <f t="shared" si="10"/>
        <v>4</v>
      </c>
      <c r="F29" s="16">
        <v>120</v>
      </c>
      <c r="G29" s="16">
        <f t="shared" si="11"/>
        <v>8</v>
      </c>
      <c r="H29" s="16">
        <v>0</v>
      </c>
      <c r="I29" s="16">
        <v>0</v>
      </c>
      <c r="J29" s="16">
        <v>0</v>
      </c>
      <c r="K29" s="16">
        <v>0</v>
      </c>
      <c r="L29" s="16">
        <f t="shared" ref="L29:L30" si="13">F29-G29</f>
        <v>112</v>
      </c>
      <c r="M29" s="16"/>
      <c r="N29" s="16">
        <v>0</v>
      </c>
      <c r="O29" s="16">
        <v>2</v>
      </c>
      <c r="P29" s="16">
        <f t="shared" si="12"/>
        <v>8</v>
      </c>
      <c r="Q29" s="16"/>
      <c r="R29" s="16">
        <v>0</v>
      </c>
      <c r="S29" s="16"/>
      <c r="T29" s="16">
        <v>0</v>
      </c>
      <c r="U29" s="20"/>
    </row>
    <row r="30" spans="1:21" s="6" customFormat="1" ht="18.75">
      <c r="A30" s="80" t="s">
        <v>148</v>
      </c>
      <c r="B30" s="8" t="s">
        <v>155</v>
      </c>
      <c r="C30" s="16"/>
      <c r="D30" s="16">
        <v>2</v>
      </c>
      <c r="E30" s="16">
        <f t="shared" si="10"/>
        <v>4</v>
      </c>
      <c r="F30" s="16">
        <v>120</v>
      </c>
      <c r="G30" s="16">
        <f t="shared" si="11"/>
        <v>8</v>
      </c>
      <c r="H30" s="16">
        <v>0</v>
      </c>
      <c r="I30" s="16">
        <v>0</v>
      </c>
      <c r="J30" s="16">
        <v>0</v>
      </c>
      <c r="K30" s="16">
        <v>0</v>
      </c>
      <c r="L30" s="16">
        <f t="shared" si="13"/>
        <v>112</v>
      </c>
      <c r="M30" s="16"/>
      <c r="N30" s="16">
        <v>0</v>
      </c>
      <c r="O30" s="16">
        <v>2</v>
      </c>
      <c r="P30" s="16">
        <f t="shared" si="12"/>
        <v>8</v>
      </c>
      <c r="Q30" s="16"/>
      <c r="R30" s="16">
        <v>0</v>
      </c>
      <c r="S30" s="16"/>
      <c r="T30" s="16">
        <v>0</v>
      </c>
      <c r="U30" s="20"/>
    </row>
    <row r="31" spans="1:21" s="6" customFormat="1" ht="24" customHeight="1">
      <c r="A31" s="157" t="s">
        <v>119</v>
      </c>
      <c r="B31" s="158"/>
      <c r="C31" s="16"/>
      <c r="D31" s="16"/>
      <c r="E31" s="72">
        <f>SUM(E28:E30)</f>
        <v>12</v>
      </c>
      <c r="F31" s="72">
        <f t="shared" ref="F31:T31" si="14">SUM(F28:F30)</f>
        <v>360</v>
      </c>
      <c r="G31" s="72">
        <f t="shared" si="14"/>
        <v>24</v>
      </c>
      <c r="H31" s="72">
        <f t="shared" si="14"/>
        <v>0</v>
      </c>
      <c r="I31" s="72">
        <f t="shared" si="14"/>
        <v>0</v>
      </c>
      <c r="J31" s="72">
        <f t="shared" si="14"/>
        <v>0</v>
      </c>
      <c r="K31" s="72">
        <f t="shared" si="14"/>
        <v>0</v>
      </c>
      <c r="L31" s="72">
        <f t="shared" si="14"/>
        <v>336</v>
      </c>
      <c r="M31" s="72">
        <f t="shared" si="14"/>
        <v>0</v>
      </c>
      <c r="N31" s="72">
        <f t="shared" si="14"/>
        <v>0</v>
      </c>
      <c r="O31" s="72">
        <f t="shared" si="14"/>
        <v>6</v>
      </c>
      <c r="P31" s="72">
        <f t="shared" si="14"/>
        <v>24</v>
      </c>
      <c r="Q31" s="72">
        <f t="shared" si="14"/>
        <v>0</v>
      </c>
      <c r="R31" s="72">
        <f t="shared" si="14"/>
        <v>0</v>
      </c>
      <c r="S31" s="72">
        <f t="shared" si="14"/>
        <v>0</v>
      </c>
      <c r="T31" s="72">
        <f t="shared" si="14"/>
        <v>0</v>
      </c>
      <c r="U31" s="20"/>
    </row>
    <row r="32" spans="1:21" ht="18.75">
      <c r="A32" s="159" t="s">
        <v>120</v>
      </c>
      <c r="B32" s="160"/>
      <c r="C32" s="75"/>
      <c r="D32" s="75"/>
      <c r="E32" s="76">
        <f t="shared" ref="E32:T32" si="15">E26+E31</f>
        <v>60</v>
      </c>
      <c r="F32" s="76">
        <f t="shared" si="15"/>
        <v>1800</v>
      </c>
      <c r="G32" s="76">
        <f t="shared" si="15"/>
        <v>150</v>
      </c>
      <c r="H32" s="76">
        <f t="shared" si="15"/>
        <v>52</v>
      </c>
      <c r="I32" s="76">
        <f t="shared" si="15"/>
        <v>26</v>
      </c>
      <c r="J32" s="76">
        <f t="shared" si="15"/>
        <v>38</v>
      </c>
      <c r="K32" s="76">
        <f t="shared" si="15"/>
        <v>10</v>
      </c>
      <c r="L32" s="76">
        <f t="shared" si="15"/>
        <v>1650</v>
      </c>
      <c r="M32" s="76">
        <f t="shared" si="15"/>
        <v>20</v>
      </c>
      <c r="N32" s="76">
        <f t="shared" si="15"/>
        <v>80</v>
      </c>
      <c r="O32" s="76">
        <f t="shared" si="15"/>
        <v>17.5</v>
      </c>
      <c r="P32" s="76">
        <f t="shared" si="15"/>
        <v>70</v>
      </c>
      <c r="Q32" s="76">
        <f t="shared" si="15"/>
        <v>0</v>
      </c>
      <c r="R32" s="76">
        <f t="shared" si="15"/>
        <v>0</v>
      </c>
      <c r="S32" s="76">
        <f t="shared" si="15"/>
        <v>0</v>
      </c>
      <c r="T32" s="76">
        <f t="shared" si="15"/>
        <v>0</v>
      </c>
      <c r="U32" s="18"/>
    </row>
    <row r="33" spans="1:77" ht="18.75">
      <c r="A33" s="161" t="s">
        <v>97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8"/>
    </row>
    <row r="34" spans="1:77" s="3" customFormat="1" ht="26.25" customHeight="1">
      <c r="A34" s="154" t="s">
        <v>102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6"/>
      <c r="U34" s="19"/>
    </row>
    <row r="35" spans="1:77" s="3" customFormat="1" ht="26.25" customHeight="1">
      <c r="A35" s="165" t="s">
        <v>108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6"/>
      <c r="U35" s="19"/>
    </row>
    <row r="36" spans="1:77" s="1" customFormat="1" ht="18.75">
      <c r="A36" s="65" t="s">
        <v>121</v>
      </c>
      <c r="B36" s="8" t="s">
        <v>143</v>
      </c>
      <c r="C36" s="17"/>
      <c r="D36" s="16" t="s">
        <v>122</v>
      </c>
      <c r="E36" s="16">
        <f>F36/30</f>
        <v>4</v>
      </c>
      <c r="F36" s="16">
        <v>120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f>F36-G36</f>
        <v>120</v>
      </c>
      <c r="M36" s="16"/>
      <c r="N36" s="16">
        <v>0</v>
      </c>
      <c r="O36" s="16"/>
      <c r="P36" s="16">
        <v>0</v>
      </c>
      <c r="Q36" s="16"/>
      <c r="R36" s="16">
        <v>0</v>
      </c>
      <c r="S36" s="16"/>
      <c r="T36" s="16">
        <v>0</v>
      </c>
      <c r="U36" s="18"/>
    </row>
    <row r="37" spans="1:77" s="1" customFormat="1" ht="18.75">
      <c r="A37" s="65" t="s">
        <v>123</v>
      </c>
      <c r="B37" s="8" t="s">
        <v>142</v>
      </c>
      <c r="C37" s="17"/>
      <c r="D37" s="16" t="s">
        <v>122</v>
      </c>
      <c r="E37" s="16">
        <f t="shared" ref="E37:E38" si="16">F37/30</f>
        <v>4</v>
      </c>
      <c r="F37" s="16">
        <v>120</v>
      </c>
      <c r="G37" s="16">
        <f>N37+P37+R37+T37</f>
        <v>0</v>
      </c>
      <c r="H37" s="16">
        <f>G37-K37-I37-J37</f>
        <v>0</v>
      </c>
      <c r="I37" s="16">
        <v>0</v>
      </c>
      <c r="J37" s="16">
        <v>0</v>
      </c>
      <c r="K37" s="16">
        <v>0</v>
      </c>
      <c r="L37" s="16">
        <f>F37-G37</f>
        <v>120</v>
      </c>
      <c r="M37" s="16"/>
      <c r="N37" s="16">
        <f>M37*$M$7</f>
        <v>0</v>
      </c>
      <c r="O37" s="16"/>
      <c r="P37" s="16">
        <f>O37*$O$7</f>
        <v>0</v>
      </c>
      <c r="Q37" s="16"/>
      <c r="R37" s="16">
        <f>Q37*$Q$7</f>
        <v>0</v>
      </c>
      <c r="S37" s="16"/>
      <c r="T37" s="16">
        <f>S37*$S$7</f>
        <v>0</v>
      </c>
      <c r="U37" s="18"/>
    </row>
    <row r="38" spans="1:77" s="1" customFormat="1" ht="18.75">
      <c r="A38" s="65" t="s">
        <v>124</v>
      </c>
      <c r="B38" s="8" t="s">
        <v>82</v>
      </c>
      <c r="C38" s="17">
        <v>3</v>
      </c>
      <c r="D38" s="16"/>
      <c r="E38" s="16">
        <f t="shared" si="16"/>
        <v>10</v>
      </c>
      <c r="F38" s="16">
        <v>300</v>
      </c>
      <c r="G38" s="16">
        <f>N38+P38+R38+T38</f>
        <v>0</v>
      </c>
      <c r="H38" s="16">
        <f>G38-K38-I38-J38</f>
        <v>0</v>
      </c>
      <c r="I38" s="16">
        <v>0</v>
      </c>
      <c r="J38" s="16">
        <v>0</v>
      </c>
      <c r="K38" s="16">
        <v>0</v>
      </c>
      <c r="L38" s="16">
        <f>F38-G38</f>
        <v>300</v>
      </c>
      <c r="M38" s="16"/>
      <c r="N38" s="16">
        <f>M38*$M$7</f>
        <v>0</v>
      </c>
      <c r="O38" s="16"/>
      <c r="P38" s="16">
        <f>O38*$O$7</f>
        <v>0</v>
      </c>
      <c r="Q38" s="16"/>
      <c r="R38" s="16">
        <f>Q38*$Q$7</f>
        <v>0</v>
      </c>
      <c r="S38" s="16"/>
      <c r="T38" s="16">
        <f>S38*$S$7</f>
        <v>0</v>
      </c>
      <c r="U38" s="18"/>
    </row>
    <row r="39" spans="1:77" s="1" customFormat="1" ht="18.75">
      <c r="A39" s="65" t="s">
        <v>125</v>
      </c>
      <c r="B39" s="8" t="s">
        <v>81</v>
      </c>
      <c r="C39" s="17">
        <v>3</v>
      </c>
      <c r="D39" s="16"/>
      <c r="E39" s="16"/>
      <c r="F39" s="16"/>
      <c r="G39" s="16">
        <f>N39+P39+R39+T39</f>
        <v>0</v>
      </c>
      <c r="H39" s="16">
        <f>G39-K39-I39-J39</f>
        <v>0</v>
      </c>
      <c r="I39" s="16">
        <v>0</v>
      </c>
      <c r="J39" s="16">
        <v>0</v>
      </c>
      <c r="K39" s="16">
        <v>0</v>
      </c>
      <c r="L39" s="16">
        <f>F39-G39</f>
        <v>0</v>
      </c>
      <c r="M39" s="16"/>
      <c r="N39" s="16">
        <f>M39*$M$7</f>
        <v>0</v>
      </c>
      <c r="O39" s="16"/>
      <c r="P39" s="16">
        <f>O39*$O$7</f>
        <v>0</v>
      </c>
      <c r="Q39" s="16"/>
      <c r="R39" s="16">
        <f>Q39*$Q$7</f>
        <v>0</v>
      </c>
      <c r="S39" s="16"/>
      <c r="T39" s="16">
        <f>S39*$S$7</f>
        <v>0</v>
      </c>
      <c r="U39" s="18"/>
    </row>
    <row r="40" spans="1:77" s="1" customFormat="1" ht="18.75">
      <c r="A40" s="163" t="s">
        <v>117</v>
      </c>
      <c r="B40" s="164"/>
      <c r="C40" s="16"/>
      <c r="D40" s="16"/>
      <c r="E40" s="72">
        <f>SUM(E36:E39)</f>
        <v>18</v>
      </c>
      <c r="F40" s="72">
        <v>540</v>
      </c>
      <c r="G40" s="72">
        <f>SUM(G39)</f>
        <v>0</v>
      </c>
      <c r="H40" s="72">
        <f>SUM(H39)</f>
        <v>0</v>
      </c>
      <c r="I40" s="72">
        <f>SUM(I39)</f>
        <v>0</v>
      </c>
      <c r="J40" s="72">
        <f>SUM(J39)</f>
        <v>0</v>
      </c>
      <c r="K40" s="72">
        <f>SUM(K39)</f>
        <v>0</v>
      </c>
      <c r="L40" s="72">
        <v>540</v>
      </c>
      <c r="M40" s="72">
        <f>SUM(M39)</f>
        <v>0</v>
      </c>
      <c r="N40" s="72">
        <f>SUM(N39)</f>
        <v>0</v>
      </c>
      <c r="O40" s="72">
        <f>SUM(O39)</f>
        <v>0</v>
      </c>
      <c r="P40" s="72">
        <f>SUM(P39)</f>
        <v>0</v>
      </c>
      <c r="Q40" s="72"/>
      <c r="R40" s="72">
        <f>SUM(R39)</f>
        <v>0</v>
      </c>
      <c r="S40" s="72">
        <f>SUM(S39)</f>
        <v>0</v>
      </c>
      <c r="T40" s="72">
        <f>SUM(T39)</f>
        <v>0</v>
      </c>
      <c r="U40" s="18"/>
    </row>
    <row r="41" spans="1:77" s="6" customFormat="1" ht="26.25" customHeight="1">
      <c r="A41" s="154" t="s">
        <v>118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6"/>
      <c r="U41" s="20"/>
    </row>
    <row r="42" spans="1:77" s="6" customFormat="1" ht="18.75">
      <c r="A42" s="80" t="s">
        <v>148</v>
      </c>
      <c r="B42" s="8" t="s">
        <v>155</v>
      </c>
      <c r="C42" s="16"/>
      <c r="D42" s="16">
        <v>3</v>
      </c>
      <c r="E42" s="16">
        <f t="shared" ref="E42:E44" si="17">F42/30</f>
        <v>4</v>
      </c>
      <c r="F42" s="16">
        <v>120</v>
      </c>
      <c r="G42" s="16">
        <f t="shared" ref="G42:G44" si="18">N42+P42+R42+T42</f>
        <v>24</v>
      </c>
      <c r="H42" s="16">
        <v>0</v>
      </c>
      <c r="I42" s="16">
        <v>0</v>
      </c>
      <c r="J42" s="16">
        <v>0</v>
      </c>
      <c r="K42" s="16">
        <v>0</v>
      </c>
      <c r="L42" s="16">
        <f t="shared" ref="L42:L44" si="19">F42-G42</f>
        <v>96</v>
      </c>
      <c r="M42" s="16"/>
      <c r="N42" s="16">
        <v>0</v>
      </c>
      <c r="O42" s="16"/>
      <c r="P42" s="16">
        <v>0</v>
      </c>
      <c r="Q42" s="16">
        <v>8</v>
      </c>
      <c r="R42" s="16">
        <f>Q42*$Q$7</f>
        <v>24</v>
      </c>
      <c r="S42" s="16"/>
      <c r="T42" s="16">
        <v>0</v>
      </c>
      <c r="U42" s="20"/>
    </row>
    <row r="43" spans="1:77" s="6" customFormat="1" ht="18.75">
      <c r="A43" s="80" t="s">
        <v>148</v>
      </c>
      <c r="B43" s="8" t="s">
        <v>155</v>
      </c>
      <c r="C43" s="16"/>
      <c r="D43" s="16">
        <v>3</v>
      </c>
      <c r="E43" s="16">
        <f t="shared" si="17"/>
        <v>4</v>
      </c>
      <c r="F43" s="16">
        <v>120</v>
      </c>
      <c r="G43" s="16">
        <f t="shared" si="18"/>
        <v>24</v>
      </c>
      <c r="H43" s="16">
        <v>0</v>
      </c>
      <c r="I43" s="16">
        <v>0</v>
      </c>
      <c r="J43" s="16">
        <v>0</v>
      </c>
      <c r="K43" s="16">
        <v>0</v>
      </c>
      <c r="L43" s="16">
        <f t="shared" si="19"/>
        <v>96</v>
      </c>
      <c r="M43" s="16"/>
      <c r="N43" s="16">
        <v>0</v>
      </c>
      <c r="O43" s="16"/>
      <c r="P43" s="16">
        <v>0</v>
      </c>
      <c r="Q43" s="16">
        <v>8</v>
      </c>
      <c r="R43" s="16">
        <f t="shared" ref="R43:R44" si="20">Q43*$Q$7</f>
        <v>24</v>
      </c>
      <c r="S43" s="16"/>
      <c r="T43" s="16">
        <v>0</v>
      </c>
      <c r="U43" s="20"/>
    </row>
    <row r="44" spans="1:77" s="6" customFormat="1" ht="18.75">
      <c r="A44" s="80" t="s">
        <v>148</v>
      </c>
      <c r="B44" s="8" t="s">
        <v>155</v>
      </c>
      <c r="C44" s="16"/>
      <c r="D44" s="16">
        <v>3</v>
      </c>
      <c r="E44" s="16">
        <f t="shared" si="17"/>
        <v>4</v>
      </c>
      <c r="F44" s="16">
        <v>120</v>
      </c>
      <c r="G44" s="16">
        <f t="shared" si="18"/>
        <v>24</v>
      </c>
      <c r="H44" s="16">
        <v>0</v>
      </c>
      <c r="I44" s="16">
        <v>0</v>
      </c>
      <c r="J44" s="16">
        <v>0</v>
      </c>
      <c r="K44" s="16">
        <v>0</v>
      </c>
      <c r="L44" s="16">
        <f t="shared" si="19"/>
        <v>96</v>
      </c>
      <c r="M44" s="16"/>
      <c r="N44" s="16">
        <v>0</v>
      </c>
      <c r="O44" s="16"/>
      <c r="P44" s="16">
        <v>0</v>
      </c>
      <c r="Q44" s="16">
        <v>8</v>
      </c>
      <c r="R44" s="16">
        <f t="shared" si="20"/>
        <v>24</v>
      </c>
      <c r="S44" s="16"/>
      <c r="T44" s="16">
        <v>0</v>
      </c>
      <c r="U44" s="20"/>
    </row>
    <row r="45" spans="1:77" s="6" customFormat="1" ht="22.5" customHeight="1">
      <c r="A45" s="157" t="s">
        <v>119</v>
      </c>
      <c r="B45" s="158"/>
      <c r="C45" s="16"/>
      <c r="D45" s="16"/>
      <c r="E45" s="72">
        <f>SUM(E42:E44)</f>
        <v>12</v>
      </c>
      <c r="F45" s="72">
        <f t="shared" ref="F45:T45" si="21">SUM(F42:F44)</f>
        <v>360</v>
      </c>
      <c r="G45" s="72">
        <f t="shared" si="21"/>
        <v>72</v>
      </c>
      <c r="H45" s="72">
        <f t="shared" si="21"/>
        <v>0</v>
      </c>
      <c r="I45" s="72">
        <f t="shared" si="21"/>
        <v>0</v>
      </c>
      <c r="J45" s="72">
        <f t="shared" si="21"/>
        <v>0</v>
      </c>
      <c r="K45" s="72">
        <f t="shared" si="21"/>
        <v>0</v>
      </c>
      <c r="L45" s="72">
        <f t="shared" si="21"/>
        <v>288</v>
      </c>
      <c r="M45" s="72">
        <f t="shared" si="21"/>
        <v>0</v>
      </c>
      <c r="N45" s="72">
        <f t="shared" si="21"/>
        <v>0</v>
      </c>
      <c r="O45" s="72">
        <f t="shared" si="21"/>
        <v>0</v>
      </c>
      <c r="P45" s="72">
        <f t="shared" si="21"/>
        <v>0</v>
      </c>
      <c r="Q45" s="72">
        <f t="shared" si="21"/>
        <v>24</v>
      </c>
      <c r="R45" s="72">
        <f t="shared" si="21"/>
        <v>72</v>
      </c>
      <c r="S45" s="72">
        <f t="shared" si="21"/>
        <v>0</v>
      </c>
      <c r="T45" s="72">
        <f t="shared" si="21"/>
        <v>0</v>
      </c>
      <c r="U45" s="20"/>
    </row>
    <row r="46" spans="1:77" ht="18.75">
      <c r="A46" s="159" t="s">
        <v>120</v>
      </c>
      <c r="B46" s="160"/>
      <c r="C46" s="75"/>
      <c r="D46" s="75"/>
      <c r="E46" s="76">
        <f t="shared" ref="E46:P46" si="22">E40+E45</f>
        <v>30</v>
      </c>
      <c r="F46" s="76">
        <f t="shared" si="22"/>
        <v>900</v>
      </c>
      <c r="G46" s="76">
        <f t="shared" si="22"/>
        <v>72</v>
      </c>
      <c r="H46" s="76">
        <f t="shared" si="22"/>
        <v>0</v>
      </c>
      <c r="I46" s="76">
        <f t="shared" si="22"/>
        <v>0</v>
      </c>
      <c r="J46" s="76">
        <f t="shared" si="22"/>
        <v>0</v>
      </c>
      <c r="K46" s="76">
        <f t="shared" si="22"/>
        <v>0</v>
      </c>
      <c r="L46" s="76">
        <f t="shared" si="22"/>
        <v>828</v>
      </c>
      <c r="M46" s="76">
        <f t="shared" si="22"/>
        <v>0</v>
      </c>
      <c r="N46" s="76">
        <f t="shared" si="22"/>
        <v>0</v>
      </c>
      <c r="O46" s="76">
        <f t="shared" si="22"/>
        <v>0</v>
      </c>
      <c r="P46" s="76">
        <f t="shared" si="22"/>
        <v>0</v>
      </c>
      <c r="Q46" s="76">
        <f>Q45+Q40</f>
        <v>24</v>
      </c>
      <c r="R46" s="76">
        <f>R40+R45</f>
        <v>72</v>
      </c>
      <c r="S46" s="76">
        <f>S40+S45</f>
        <v>0</v>
      </c>
      <c r="T46" s="76">
        <f>T40+T45</f>
        <v>0</v>
      </c>
      <c r="U46" s="18"/>
    </row>
    <row r="47" spans="1:77" ht="39">
      <c r="A47" s="83"/>
      <c r="B47" s="84" t="s">
        <v>126</v>
      </c>
      <c r="C47" s="85"/>
      <c r="D47" s="85"/>
      <c r="E47" s="85">
        <f t="shared" ref="E47:T47" si="23">E26+E40</f>
        <v>66</v>
      </c>
      <c r="F47" s="85">
        <f t="shared" si="23"/>
        <v>1980</v>
      </c>
      <c r="G47" s="85">
        <f t="shared" si="23"/>
        <v>126</v>
      </c>
      <c r="H47" s="85">
        <f t="shared" si="23"/>
        <v>52</v>
      </c>
      <c r="I47" s="85">
        <f t="shared" si="23"/>
        <v>26</v>
      </c>
      <c r="J47" s="85">
        <f t="shared" si="23"/>
        <v>38</v>
      </c>
      <c r="K47" s="85">
        <f t="shared" si="23"/>
        <v>10</v>
      </c>
      <c r="L47" s="85">
        <f t="shared" si="23"/>
        <v>1854</v>
      </c>
      <c r="M47" s="85">
        <f t="shared" si="23"/>
        <v>20</v>
      </c>
      <c r="N47" s="85">
        <f t="shared" si="23"/>
        <v>80</v>
      </c>
      <c r="O47" s="85">
        <f t="shared" si="23"/>
        <v>11.5</v>
      </c>
      <c r="P47" s="85">
        <f t="shared" si="23"/>
        <v>46</v>
      </c>
      <c r="Q47" s="85">
        <f t="shared" si="23"/>
        <v>0</v>
      </c>
      <c r="R47" s="85">
        <f t="shared" si="23"/>
        <v>0</v>
      </c>
      <c r="S47" s="85">
        <f t="shared" si="23"/>
        <v>0</v>
      </c>
      <c r="T47" s="85">
        <f t="shared" si="23"/>
        <v>0</v>
      </c>
      <c r="U47" s="18"/>
    </row>
    <row r="48" spans="1:77" s="11" customFormat="1" ht="39">
      <c r="A48" s="86"/>
      <c r="B48" s="84" t="s">
        <v>127</v>
      </c>
      <c r="C48" s="85"/>
      <c r="D48" s="85"/>
      <c r="E48" s="85">
        <f t="shared" ref="E48:T48" si="24">E45+E31</f>
        <v>24</v>
      </c>
      <c r="F48" s="85">
        <f t="shared" si="24"/>
        <v>720</v>
      </c>
      <c r="G48" s="85">
        <f t="shared" si="24"/>
        <v>96</v>
      </c>
      <c r="H48" s="85">
        <f t="shared" si="24"/>
        <v>0</v>
      </c>
      <c r="I48" s="85">
        <f t="shared" si="24"/>
        <v>0</v>
      </c>
      <c r="J48" s="85">
        <f t="shared" si="24"/>
        <v>0</v>
      </c>
      <c r="K48" s="85">
        <f t="shared" si="24"/>
        <v>0</v>
      </c>
      <c r="L48" s="85">
        <f t="shared" si="24"/>
        <v>624</v>
      </c>
      <c r="M48" s="85">
        <f t="shared" si="24"/>
        <v>0</v>
      </c>
      <c r="N48" s="85">
        <f t="shared" si="24"/>
        <v>0</v>
      </c>
      <c r="O48" s="85">
        <f t="shared" si="24"/>
        <v>6</v>
      </c>
      <c r="P48" s="85">
        <f t="shared" si="24"/>
        <v>24</v>
      </c>
      <c r="Q48" s="85">
        <f t="shared" si="24"/>
        <v>24</v>
      </c>
      <c r="R48" s="85">
        <f t="shared" si="24"/>
        <v>72</v>
      </c>
      <c r="S48" s="85">
        <f t="shared" si="24"/>
        <v>0</v>
      </c>
      <c r="T48" s="85">
        <f t="shared" si="24"/>
        <v>0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</row>
    <row r="49" spans="1:98" s="12" customFormat="1" ht="39">
      <c r="A49" s="87"/>
      <c r="B49" s="84" t="s">
        <v>128</v>
      </c>
      <c r="C49" s="88"/>
      <c r="D49" s="88"/>
      <c r="E49" s="88">
        <f t="shared" ref="E49:T49" si="25">E32+E46</f>
        <v>90</v>
      </c>
      <c r="F49" s="88">
        <f t="shared" si="25"/>
        <v>2700</v>
      </c>
      <c r="G49" s="88">
        <f t="shared" si="25"/>
        <v>222</v>
      </c>
      <c r="H49" s="88">
        <f t="shared" si="25"/>
        <v>52</v>
      </c>
      <c r="I49" s="88">
        <f t="shared" si="25"/>
        <v>26</v>
      </c>
      <c r="J49" s="88">
        <f t="shared" si="25"/>
        <v>38</v>
      </c>
      <c r="K49" s="88">
        <f t="shared" si="25"/>
        <v>10</v>
      </c>
      <c r="L49" s="88">
        <f t="shared" si="25"/>
        <v>2478</v>
      </c>
      <c r="M49" s="88">
        <f t="shared" si="25"/>
        <v>20</v>
      </c>
      <c r="N49" s="88">
        <f t="shared" si="25"/>
        <v>80</v>
      </c>
      <c r="O49" s="88">
        <f t="shared" si="25"/>
        <v>17.5</v>
      </c>
      <c r="P49" s="88">
        <f t="shared" si="25"/>
        <v>70</v>
      </c>
      <c r="Q49" s="88">
        <f t="shared" si="25"/>
        <v>24</v>
      </c>
      <c r="R49" s="88">
        <f t="shared" si="25"/>
        <v>72</v>
      </c>
      <c r="S49" s="88">
        <f t="shared" si="25"/>
        <v>0</v>
      </c>
      <c r="T49" s="88">
        <f t="shared" si="25"/>
        <v>0</v>
      </c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</row>
    <row r="50" spans="1:98" ht="18.75">
      <c r="A50" s="7"/>
      <c r="B50" s="77"/>
      <c r="C50" s="7"/>
      <c r="D50" s="7"/>
      <c r="E50" s="7"/>
      <c r="F50" s="7"/>
      <c r="G50" s="7"/>
      <c r="H50" s="7"/>
      <c r="I50" s="7"/>
      <c r="J50" s="7"/>
      <c r="K50" s="7"/>
      <c r="L50" s="7"/>
      <c r="M50" s="9"/>
      <c r="N50" s="7"/>
      <c r="O50" s="7"/>
      <c r="P50" s="7"/>
      <c r="Q50" s="7"/>
      <c r="R50" s="7"/>
      <c r="S50" s="7"/>
      <c r="T50" s="7"/>
    </row>
    <row r="51" spans="1:98" s="4" customFormat="1" ht="56.25">
      <c r="A51" s="5"/>
      <c r="B51" s="8" t="s">
        <v>129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>
        <v>24</v>
      </c>
      <c r="N51" s="7"/>
      <c r="O51" s="7">
        <v>24</v>
      </c>
      <c r="P51" s="7"/>
      <c r="Q51" s="7">
        <v>24</v>
      </c>
      <c r="R51" s="7"/>
      <c r="S51" s="7"/>
      <c r="T51" s="7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1:98" s="4" customFormat="1" ht="18.75">
      <c r="A52" s="5"/>
      <c r="B52" s="8" t="s">
        <v>130</v>
      </c>
      <c r="C52" s="7">
        <v>13</v>
      </c>
      <c r="D52" s="7"/>
      <c r="E52" s="7"/>
      <c r="F52" s="7"/>
      <c r="G52" s="7"/>
      <c r="H52" s="7"/>
      <c r="I52" s="7"/>
      <c r="J52" s="7"/>
      <c r="K52" s="7"/>
      <c r="L52" s="7"/>
      <c r="M52" s="7">
        <v>7</v>
      </c>
      <c r="N52" s="7"/>
      <c r="O52" s="7">
        <v>9</v>
      </c>
      <c r="P52" s="7"/>
      <c r="Q52" s="7">
        <v>3</v>
      </c>
      <c r="R52" s="7"/>
      <c r="S52" s="7"/>
      <c r="T52" s="7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</row>
    <row r="53" spans="1:98" s="4" customFormat="1" ht="18.75">
      <c r="A53" s="5"/>
      <c r="B53" s="8" t="s">
        <v>143</v>
      </c>
      <c r="C53" s="7">
        <v>1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>
        <v>1</v>
      </c>
      <c r="R53" s="7"/>
      <c r="S53" s="7"/>
      <c r="T53" s="7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</row>
    <row r="54" spans="1:98" s="4" customFormat="1" ht="18.75">
      <c r="A54" s="5"/>
      <c r="B54" s="8" t="s">
        <v>144</v>
      </c>
      <c r="C54" s="7">
        <v>1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>
        <v>1</v>
      </c>
      <c r="R54" s="7"/>
      <c r="S54" s="7"/>
      <c r="T54" s="7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1:98" s="4" customFormat="1" ht="18.75">
      <c r="A55" s="5"/>
      <c r="B55" s="8" t="s">
        <v>82</v>
      </c>
      <c r="C55" s="7">
        <v>1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>
        <v>1</v>
      </c>
      <c r="R55" s="7"/>
      <c r="S55" s="7"/>
      <c r="T55" s="7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</row>
    <row r="56" spans="1:98" s="4" customFormat="1" ht="18.75">
      <c r="A56" s="5"/>
      <c r="B56" s="8" t="s">
        <v>131</v>
      </c>
      <c r="C56" s="7">
        <v>6</v>
      </c>
      <c r="D56" s="7"/>
      <c r="E56" s="7"/>
      <c r="F56" s="7"/>
      <c r="G56" s="7"/>
      <c r="H56" s="7"/>
      <c r="I56" s="7"/>
      <c r="J56" s="7"/>
      <c r="K56" s="7"/>
      <c r="L56" s="7"/>
      <c r="M56" s="7">
        <v>3</v>
      </c>
      <c r="N56" s="7"/>
      <c r="O56" s="7">
        <v>6</v>
      </c>
      <c r="P56" s="7"/>
      <c r="Q56" s="7">
        <v>3</v>
      </c>
      <c r="R56" s="7"/>
      <c r="S56" s="7"/>
      <c r="T56" s="7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</row>
    <row r="57" spans="1:98" s="4" customFormat="1" ht="18.75">
      <c r="A57" s="5"/>
      <c r="B57" s="8" t="s">
        <v>132</v>
      </c>
      <c r="C57" s="7">
        <v>7</v>
      </c>
      <c r="D57" s="7"/>
      <c r="E57" s="7"/>
      <c r="F57" s="7"/>
      <c r="G57" s="7"/>
      <c r="H57" s="7"/>
      <c r="I57" s="7"/>
      <c r="J57" s="7"/>
      <c r="K57" s="7"/>
      <c r="L57" s="7"/>
      <c r="M57" s="7">
        <v>4</v>
      </c>
      <c r="N57" s="7"/>
      <c r="O57" s="7">
        <v>3</v>
      </c>
      <c r="P57" s="7"/>
      <c r="Q57" s="7">
        <f>-T58</f>
        <v>0</v>
      </c>
      <c r="R57" s="7"/>
      <c r="S57" s="7"/>
      <c r="T57" s="7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</row>
    <row r="58" spans="1:98" s="15" customFormat="1" ht="18.75">
      <c r="A58" s="5"/>
      <c r="B58" s="8" t="s">
        <v>81</v>
      </c>
      <c r="C58" s="7">
        <v>1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>
        <v>1</v>
      </c>
      <c r="R58" s="7"/>
      <c r="S58" s="7"/>
      <c r="T58" s="7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</row>
    <row r="59" spans="1:98" s="13" customFormat="1">
      <c r="B59" s="14"/>
    </row>
  </sheetData>
  <mergeCells count="47">
    <mergeCell ref="Q5:R5"/>
    <mergeCell ref="A1:T1"/>
    <mergeCell ref="M3:T3"/>
    <mergeCell ref="M6:T6"/>
    <mergeCell ref="F3:K3"/>
    <mergeCell ref="M5:N5"/>
    <mergeCell ref="G4:G7"/>
    <mergeCell ref="H6:H7"/>
    <mergeCell ref="S5:T5"/>
    <mergeCell ref="L4:L7"/>
    <mergeCell ref="C3:E3"/>
    <mergeCell ref="F4:F7"/>
    <mergeCell ref="Q4:T4"/>
    <mergeCell ref="K6:K7"/>
    <mergeCell ref="E4:E7"/>
    <mergeCell ref="C4:C7"/>
    <mergeCell ref="D4:D7"/>
    <mergeCell ref="A3:A7"/>
    <mergeCell ref="B3:B7"/>
    <mergeCell ref="A31:B31"/>
    <mergeCell ref="A27:T27"/>
    <mergeCell ref="A26:B26"/>
    <mergeCell ref="S8:T8"/>
    <mergeCell ref="O5:P5"/>
    <mergeCell ref="M8:N8"/>
    <mergeCell ref="A11:T11"/>
    <mergeCell ref="A10:T10"/>
    <mergeCell ref="A15:T15"/>
    <mergeCell ref="O8:P8"/>
    <mergeCell ref="A9:T9"/>
    <mergeCell ref="Q7:R7"/>
    <mergeCell ref="H4:K5"/>
    <mergeCell ref="M4:P4"/>
    <mergeCell ref="Q8:R8"/>
    <mergeCell ref="I6:I7"/>
    <mergeCell ref="J6:J7"/>
    <mergeCell ref="M7:N7"/>
    <mergeCell ref="S7:T7"/>
    <mergeCell ref="O7:P7"/>
    <mergeCell ref="A41:T41"/>
    <mergeCell ref="A45:B45"/>
    <mergeCell ref="A32:B32"/>
    <mergeCell ref="A46:B46"/>
    <mergeCell ref="A33:T33"/>
    <mergeCell ref="A40:B40"/>
    <mergeCell ref="A35:T35"/>
    <mergeCell ref="A34:T34"/>
  </mergeCells>
  <pageMargins left="0.70866141732283472" right="0.70866141732283472" top="0.74803149606299213" bottom="0.74803149606299213" header="0.31496062992125984" footer="0.31496062992125984"/>
  <pageSetup paperSize="9" scale="3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Титулка</vt:lpstr>
      <vt:lpstr>Навчальний план</vt:lpstr>
      <vt:lpstr>Лист1</vt:lpstr>
      <vt:lpstr>'Навчальний план'!Область_друку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Олександр Лаврук</cp:lastModifiedBy>
  <cp:lastPrinted>2024-08-08T09:12:50Z</cp:lastPrinted>
  <dcterms:created xsi:type="dcterms:W3CDTF">2024-07-22T08:37:45Z</dcterms:created>
  <dcterms:modified xsi:type="dcterms:W3CDTF">2024-08-19T09:12:02Z</dcterms:modified>
</cp:coreProperties>
</file>