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pdinstitut-my.sharepoint.com/personal/lavruk_olexandr_kpdi_edu_ua/Documents/Ліцензування Та Акредитація/ПРОГРАМИ/Б_015_39 Професійна освіта (Цифрові технології)/"/>
    </mc:Choice>
  </mc:AlternateContent>
  <xr:revisionPtr revIDLastSave="0" documentId="8_{E0DD57E9-07CA-4504-A70B-E1A52D08F7C6}" xr6:coauthVersionLast="47" xr6:coauthVersionMax="47" xr10:uidLastSave="{00000000-0000-0000-0000-000000000000}"/>
  <bookViews>
    <workbookView xWindow="-120" yWindow="-120" windowWidth="29040" windowHeight="15840"/>
  </bookViews>
  <sheets>
    <sheet name="Титулка" sheetId="5" r:id="rId1"/>
    <sheet name="Навчальний план" sheetId="4" r:id="rId2"/>
  </sheets>
  <definedNames>
    <definedName name="_xlnm.Print_Titles" localSheetId="1">'Навчальний план'!$2:$8</definedName>
    <definedName name="_xlnm.Print_Area" localSheetId="1">'Навчальний план'!$A$1:$AB$83</definedName>
  </definedNames>
  <calcPr calcId="191029" fullCalcOnLoad="1"/>
</workbook>
</file>

<file path=xl/calcChain.xml><?xml version="1.0" encoding="utf-8"?>
<calcChain xmlns="http://schemas.openxmlformats.org/spreadsheetml/2006/main">
  <c r="AB69" i="4" l="1"/>
  <c r="Z69" i="4"/>
  <c r="V54" i="4"/>
  <c r="V49" i="4"/>
  <c r="V53" i="4"/>
  <c r="V52" i="4"/>
  <c r="X51" i="4"/>
  <c r="V51" i="4"/>
  <c r="G51" i="4"/>
  <c r="V50" i="4"/>
  <c r="V48" i="4"/>
  <c r="R43" i="4"/>
  <c r="G43" i="4"/>
  <c r="G44" i="4"/>
  <c r="R44" i="4"/>
  <c r="R34" i="4"/>
  <c r="R31" i="4"/>
  <c r="N18" i="4"/>
  <c r="N17" i="4"/>
  <c r="N14" i="4"/>
  <c r="N13" i="4"/>
  <c r="N11" i="4"/>
  <c r="E69" i="4"/>
  <c r="E51" i="4"/>
  <c r="E43" i="4"/>
  <c r="E44" i="4"/>
  <c r="E29" i="4"/>
  <c r="N16" i="4"/>
  <c r="P16" i="4"/>
  <c r="R16" i="4"/>
  <c r="T16" i="4"/>
  <c r="V16" i="4"/>
  <c r="X16" i="4"/>
  <c r="Z16" i="4"/>
  <c r="AB16" i="4"/>
  <c r="N23" i="4"/>
  <c r="P23" i="4"/>
  <c r="R23" i="4"/>
  <c r="T23" i="4"/>
  <c r="V23" i="4"/>
  <c r="X23" i="4"/>
  <c r="Z23" i="4"/>
  <c r="AB23" i="4"/>
  <c r="P24" i="4"/>
  <c r="E14" i="4"/>
  <c r="P11" i="4"/>
  <c r="C86" i="4"/>
  <c r="AB67" i="4"/>
  <c r="AB68" i="4"/>
  <c r="AB70" i="4"/>
  <c r="AB71" i="4"/>
  <c r="Z67" i="4"/>
  <c r="Z68" i="4"/>
  <c r="Z70" i="4"/>
  <c r="Z71" i="4"/>
  <c r="X67" i="4"/>
  <c r="X68" i="4"/>
  <c r="X70" i="4"/>
  <c r="X71" i="4"/>
  <c r="V67" i="4"/>
  <c r="V68" i="4"/>
  <c r="V70" i="4"/>
  <c r="V71" i="4"/>
  <c r="T67" i="4"/>
  <c r="T68" i="4"/>
  <c r="T70" i="4"/>
  <c r="T71" i="4"/>
  <c r="R67" i="4"/>
  <c r="R68" i="4"/>
  <c r="R70" i="4"/>
  <c r="R71" i="4"/>
  <c r="P67" i="4"/>
  <c r="P68" i="4"/>
  <c r="P70" i="4"/>
  <c r="P71" i="4"/>
  <c r="N67" i="4"/>
  <c r="G67" i="4"/>
  <c r="H67" i="4"/>
  <c r="N68" i="4"/>
  <c r="N70" i="4"/>
  <c r="N71" i="4"/>
  <c r="G71" i="4"/>
  <c r="E67" i="4"/>
  <c r="E68" i="4"/>
  <c r="E70" i="4"/>
  <c r="E71" i="4"/>
  <c r="AB50" i="4"/>
  <c r="AB52" i="4"/>
  <c r="Z50" i="4"/>
  <c r="Z52" i="4"/>
  <c r="X50" i="4"/>
  <c r="X52" i="4"/>
  <c r="T50" i="4"/>
  <c r="T52" i="4"/>
  <c r="R50" i="4"/>
  <c r="R52" i="4"/>
  <c r="P50" i="4"/>
  <c r="P52" i="4"/>
  <c r="N50" i="4"/>
  <c r="N52" i="4"/>
  <c r="E50" i="4"/>
  <c r="E52" i="4"/>
  <c r="N35" i="5"/>
  <c r="I35" i="5"/>
  <c r="G35" i="5"/>
  <c r="E35" i="5"/>
  <c r="C35" i="5"/>
  <c r="P34" i="5"/>
  <c r="P33" i="5"/>
  <c r="P32" i="5"/>
  <c r="P31" i="5"/>
  <c r="P30" i="5"/>
  <c r="P29" i="5"/>
  <c r="P28" i="5"/>
  <c r="P27" i="5"/>
  <c r="P35" i="5"/>
  <c r="T31" i="4"/>
  <c r="AB79" i="4"/>
  <c r="AB80" i="4"/>
  <c r="Z79" i="4"/>
  <c r="X79" i="4"/>
  <c r="X80" i="4"/>
  <c r="V79" i="4"/>
  <c r="T79" i="4"/>
  <c r="R79" i="4"/>
  <c r="P79" i="4"/>
  <c r="N79" i="4"/>
  <c r="E79" i="4"/>
  <c r="E80" i="4"/>
  <c r="N66" i="4"/>
  <c r="P66" i="4"/>
  <c r="R66" i="4"/>
  <c r="T66" i="4"/>
  <c r="V66" i="4"/>
  <c r="X66" i="4"/>
  <c r="Z66" i="4"/>
  <c r="AB66" i="4"/>
  <c r="E66" i="4"/>
  <c r="N56" i="4"/>
  <c r="P56" i="4"/>
  <c r="R56" i="4"/>
  <c r="T56" i="4"/>
  <c r="V56" i="4"/>
  <c r="X56" i="4"/>
  <c r="Z56" i="4"/>
  <c r="AB56" i="4"/>
  <c r="E56" i="4"/>
  <c r="N60" i="4"/>
  <c r="P60" i="4"/>
  <c r="R60" i="4"/>
  <c r="T60" i="4"/>
  <c r="V60" i="4"/>
  <c r="X60" i="4"/>
  <c r="Z60" i="4"/>
  <c r="AB60" i="4"/>
  <c r="E60" i="4"/>
  <c r="F41" i="4"/>
  <c r="I41" i="4"/>
  <c r="J41" i="4"/>
  <c r="K41" i="4"/>
  <c r="M41" i="4"/>
  <c r="O41" i="4"/>
  <c r="Q41" i="4"/>
  <c r="S41" i="4"/>
  <c r="U41" i="4"/>
  <c r="W41" i="4"/>
  <c r="Y41" i="4"/>
  <c r="AA41" i="4"/>
  <c r="AB40" i="4"/>
  <c r="Z40" i="4"/>
  <c r="X40" i="4"/>
  <c r="V40" i="4"/>
  <c r="T40" i="4"/>
  <c r="R40" i="4"/>
  <c r="P40" i="4"/>
  <c r="N40" i="4"/>
  <c r="E40" i="4"/>
  <c r="N44" i="4"/>
  <c r="V44" i="4"/>
  <c r="AB44" i="4"/>
  <c r="C87" i="4"/>
  <c r="C88" i="4"/>
  <c r="C89" i="4"/>
  <c r="C92" i="4"/>
  <c r="C91" i="4"/>
  <c r="C90" i="4"/>
  <c r="F57" i="4"/>
  <c r="I57" i="4"/>
  <c r="J57" i="4"/>
  <c r="K57" i="4"/>
  <c r="M57" i="4"/>
  <c r="O57" i="4"/>
  <c r="Q57" i="4"/>
  <c r="S57" i="4"/>
  <c r="U57" i="4"/>
  <c r="W57" i="4"/>
  <c r="Y57" i="4"/>
  <c r="AA57" i="4"/>
  <c r="N48" i="4"/>
  <c r="P48" i="4"/>
  <c r="R48" i="4"/>
  <c r="T48" i="4"/>
  <c r="X48" i="4"/>
  <c r="Z48" i="4"/>
  <c r="AB48" i="4"/>
  <c r="N49" i="4"/>
  <c r="P49" i="4"/>
  <c r="R49" i="4"/>
  <c r="T49" i="4"/>
  <c r="X49" i="4"/>
  <c r="Z49" i="4"/>
  <c r="AB49" i="4"/>
  <c r="E48" i="4"/>
  <c r="E49" i="4"/>
  <c r="AA80" i="4"/>
  <c r="Y80" i="4"/>
  <c r="W80" i="4"/>
  <c r="U80" i="4"/>
  <c r="S80" i="4"/>
  <c r="Q80" i="4"/>
  <c r="O80" i="4"/>
  <c r="M80" i="4"/>
  <c r="K80" i="4"/>
  <c r="J80" i="4"/>
  <c r="I80" i="4"/>
  <c r="H80" i="4"/>
  <c r="F80" i="4"/>
  <c r="AB75" i="4"/>
  <c r="Z75" i="4"/>
  <c r="X75" i="4"/>
  <c r="V75" i="4"/>
  <c r="T75" i="4"/>
  <c r="R75" i="4"/>
  <c r="P75" i="4"/>
  <c r="N75" i="4"/>
  <c r="E75" i="4"/>
  <c r="AB74" i="4"/>
  <c r="Z74" i="4"/>
  <c r="X74" i="4"/>
  <c r="V74" i="4"/>
  <c r="T74" i="4"/>
  <c r="R74" i="4"/>
  <c r="P74" i="4"/>
  <c r="N74" i="4"/>
  <c r="E74" i="4"/>
  <c r="AB73" i="4"/>
  <c r="Z73" i="4"/>
  <c r="X73" i="4"/>
  <c r="V73" i="4"/>
  <c r="T73" i="4"/>
  <c r="R73" i="4"/>
  <c r="P73" i="4"/>
  <c r="N73" i="4"/>
  <c r="E73" i="4"/>
  <c r="AB72" i="4"/>
  <c r="Z72" i="4"/>
  <c r="X72" i="4"/>
  <c r="V72" i="4"/>
  <c r="T72" i="4"/>
  <c r="R72" i="4"/>
  <c r="P72" i="4"/>
  <c r="N72" i="4"/>
  <c r="E72" i="4"/>
  <c r="AB65" i="4"/>
  <c r="Z65" i="4"/>
  <c r="X65" i="4"/>
  <c r="V65" i="4"/>
  <c r="T65" i="4"/>
  <c r="R65" i="4"/>
  <c r="P65" i="4"/>
  <c r="N65" i="4"/>
  <c r="E65" i="4"/>
  <c r="F61" i="4"/>
  <c r="H61" i="4"/>
  <c r="I61" i="4"/>
  <c r="I62" i="4"/>
  <c r="J61" i="4"/>
  <c r="K61" i="4"/>
  <c r="M61" i="4"/>
  <c r="M62" i="4"/>
  <c r="O61" i="4"/>
  <c r="O62" i="4"/>
  <c r="Q61" i="4"/>
  <c r="S61" i="4"/>
  <c r="U61" i="4"/>
  <c r="W61" i="4"/>
  <c r="W62" i="4"/>
  <c r="Y61" i="4"/>
  <c r="AA61" i="4"/>
  <c r="W44" i="4"/>
  <c r="Y44" i="4"/>
  <c r="AA44" i="4"/>
  <c r="F44" i="4"/>
  <c r="H44" i="4"/>
  <c r="H82" i="4"/>
  <c r="I44" i="4"/>
  <c r="J44" i="4"/>
  <c r="J82" i="4"/>
  <c r="K44" i="4"/>
  <c r="M44" i="4"/>
  <c r="M82" i="4"/>
  <c r="O44" i="4"/>
  <c r="Q44" i="4"/>
  <c r="Q82" i="4"/>
  <c r="S44" i="4"/>
  <c r="U44" i="4"/>
  <c r="E30" i="4"/>
  <c r="E31" i="4"/>
  <c r="E32" i="4"/>
  <c r="E33" i="4"/>
  <c r="E34" i="4"/>
  <c r="E35" i="4"/>
  <c r="E36" i="4"/>
  <c r="E37" i="4"/>
  <c r="E38" i="4"/>
  <c r="E39" i="4"/>
  <c r="N20" i="4"/>
  <c r="N21" i="4"/>
  <c r="N22" i="4"/>
  <c r="N24" i="4"/>
  <c r="N19" i="4"/>
  <c r="R21" i="4"/>
  <c r="R22" i="4"/>
  <c r="R24" i="4"/>
  <c r="R13" i="4"/>
  <c r="R14" i="4"/>
  <c r="R15" i="4"/>
  <c r="R17" i="4"/>
  <c r="R18" i="4"/>
  <c r="R19" i="4"/>
  <c r="R20" i="4"/>
  <c r="R11" i="4"/>
  <c r="R12" i="4"/>
  <c r="AB15" i="4"/>
  <c r="Z15" i="4"/>
  <c r="X15" i="4"/>
  <c r="V15" i="4"/>
  <c r="T15" i="4"/>
  <c r="P15" i="4"/>
  <c r="E15" i="4"/>
  <c r="AB14" i="4"/>
  <c r="Z14" i="4"/>
  <c r="X14" i="4"/>
  <c r="V14" i="4"/>
  <c r="T14" i="4"/>
  <c r="P14" i="4"/>
  <c r="AB13" i="4"/>
  <c r="Z13" i="4"/>
  <c r="X13" i="4"/>
  <c r="V13" i="4"/>
  <c r="T13" i="4"/>
  <c r="P13" i="4"/>
  <c r="AB12" i="4"/>
  <c r="Z12" i="4"/>
  <c r="X12" i="4"/>
  <c r="V12" i="4"/>
  <c r="T12" i="4"/>
  <c r="P12" i="4"/>
  <c r="E12" i="4"/>
  <c r="AB11" i="4"/>
  <c r="Z11" i="4"/>
  <c r="X11" i="4"/>
  <c r="V11" i="4"/>
  <c r="T11" i="4"/>
  <c r="AB18" i="4"/>
  <c r="Z18" i="4"/>
  <c r="X18" i="4"/>
  <c r="V18" i="4"/>
  <c r="T18" i="4"/>
  <c r="P18" i="4"/>
  <c r="AB17" i="4"/>
  <c r="Z17" i="4"/>
  <c r="X17" i="4"/>
  <c r="V17" i="4"/>
  <c r="T17" i="4"/>
  <c r="P17" i="4"/>
  <c r="E17" i="4"/>
  <c r="AB21" i="4"/>
  <c r="Z21" i="4"/>
  <c r="X21" i="4"/>
  <c r="V21" i="4"/>
  <c r="T21" i="4"/>
  <c r="P21" i="4"/>
  <c r="E21" i="4"/>
  <c r="AB20" i="4"/>
  <c r="Z20" i="4"/>
  <c r="X20" i="4"/>
  <c r="V20" i="4"/>
  <c r="T20" i="4"/>
  <c r="P20" i="4"/>
  <c r="E20" i="4"/>
  <c r="AB19" i="4"/>
  <c r="Z19" i="4"/>
  <c r="X19" i="4"/>
  <c r="V19" i="4"/>
  <c r="T19" i="4"/>
  <c r="P19" i="4"/>
  <c r="E19" i="4"/>
  <c r="AB24" i="4"/>
  <c r="Z24" i="4"/>
  <c r="X24" i="4"/>
  <c r="V24" i="4"/>
  <c r="T24" i="4"/>
  <c r="AB22" i="4"/>
  <c r="Z22" i="4"/>
  <c r="X22" i="4"/>
  <c r="V22" i="4"/>
  <c r="T22" i="4"/>
  <c r="P22" i="4"/>
  <c r="N76" i="4"/>
  <c r="P76" i="4"/>
  <c r="R76" i="4"/>
  <c r="T76" i="4"/>
  <c r="V76" i="4"/>
  <c r="X76" i="4"/>
  <c r="Z76" i="4"/>
  <c r="AB76" i="4"/>
  <c r="E76" i="4"/>
  <c r="R30" i="4"/>
  <c r="R32" i="4"/>
  <c r="R33" i="4"/>
  <c r="R35" i="4"/>
  <c r="R36" i="4"/>
  <c r="R37" i="4"/>
  <c r="R38" i="4"/>
  <c r="R39" i="4"/>
  <c r="R29" i="4"/>
  <c r="P29" i="4"/>
  <c r="N29" i="4"/>
  <c r="E53" i="4"/>
  <c r="N53" i="4"/>
  <c r="P53" i="4"/>
  <c r="R53" i="4"/>
  <c r="T53" i="4"/>
  <c r="X53" i="4"/>
  <c r="Z53" i="4"/>
  <c r="AB53" i="4"/>
  <c r="E54" i="4"/>
  <c r="N54" i="4"/>
  <c r="P54" i="4"/>
  <c r="R54" i="4"/>
  <c r="T54" i="4"/>
  <c r="X54" i="4"/>
  <c r="Z54" i="4"/>
  <c r="AB54" i="4"/>
  <c r="E55" i="4"/>
  <c r="N55" i="4"/>
  <c r="P55" i="4"/>
  <c r="R55" i="4"/>
  <c r="T55" i="4"/>
  <c r="V55" i="4"/>
  <c r="X55" i="4"/>
  <c r="Z55" i="4"/>
  <c r="AB55" i="4"/>
  <c r="N30" i="4"/>
  <c r="P30" i="4"/>
  <c r="T30" i="4"/>
  <c r="V30" i="4"/>
  <c r="X30" i="4"/>
  <c r="Z30" i="4"/>
  <c r="AB30" i="4"/>
  <c r="N31" i="4"/>
  <c r="P31" i="4"/>
  <c r="V31" i="4"/>
  <c r="X31" i="4"/>
  <c r="Z31" i="4"/>
  <c r="AB31" i="4"/>
  <c r="N32" i="4"/>
  <c r="P32" i="4"/>
  <c r="T32" i="4"/>
  <c r="V32" i="4"/>
  <c r="X32" i="4"/>
  <c r="Z32" i="4"/>
  <c r="AB32" i="4"/>
  <c r="N33" i="4"/>
  <c r="P33" i="4"/>
  <c r="T33" i="4"/>
  <c r="V33" i="4"/>
  <c r="X33" i="4"/>
  <c r="Z33" i="4"/>
  <c r="AB33" i="4"/>
  <c r="N34" i="4"/>
  <c r="P34" i="4"/>
  <c r="T34" i="4"/>
  <c r="V34" i="4"/>
  <c r="X34" i="4"/>
  <c r="Z34" i="4"/>
  <c r="AB34" i="4"/>
  <c r="N35" i="4"/>
  <c r="P35" i="4"/>
  <c r="T35" i="4"/>
  <c r="V35" i="4"/>
  <c r="X35" i="4"/>
  <c r="Z35" i="4"/>
  <c r="AB35" i="4"/>
  <c r="T36" i="4"/>
  <c r="T37" i="4"/>
  <c r="T38" i="4"/>
  <c r="T39" i="4"/>
  <c r="T44" i="4"/>
  <c r="F25" i="4"/>
  <c r="F26" i="4"/>
  <c r="I25" i="4"/>
  <c r="I26" i="4"/>
  <c r="J25" i="4"/>
  <c r="J26" i="4"/>
  <c r="K25" i="4"/>
  <c r="K26" i="4"/>
  <c r="O25" i="4"/>
  <c r="O26" i="4"/>
  <c r="Q25" i="4"/>
  <c r="Q26" i="4"/>
  <c r="S25" i="4"/>
  <c r="S26" i="4"/>
  <c r="U25" i="4"/>
  <c r="U26" i="4"/>
  <c r="W25" i="4"/>
  <c r="W26" i="4"/>
  <c r="Y25" i="4"/>
  <c r="Y26" i="4"/>
  <c r="AA25" i="4"/>
  <c r="AA26" i="4"/>
  <c r="F77" i="4"/>
  <c r="I77" i="4"/>
  <c r="J77" i="4"/>
  <c r="K77" i="4"/>
  <c r="M77" i="4"/>
  <c r="M81" i="4"/>
  <c r="O77" i="4"/>
  <c r="Q77" i="4"/>
  <c r="S77" i="4"/>
  <c r="U77" i="4"/>
  <c r="W77" i="4"/>
  <c r="Y77" i="4"/>
  <c r="AA77" i="4"/>
  <c r="AB29" i="4"/>
  <c r="Z29" i="4"/>
  <c r="X29" i="4"/>
  <c r="V29" i="4"/>
  <c r="T29" i="4"/>
  <c r="N38" i="4"/>
  <c r="P39" i="4"/>
  <c r="AB59" i="4"/>
  <c r="Z59" i="4"/>
  <c r="Z61" i="4"/>
  <c r="X59" i="4"/>
  <c r="V59" i="4"/>
  <c r="T59" i="4"/>
  <c r="R59" i="4"/>
  <c r="R61" i="4"/>
  <c r="P59" i="4"/>
  <c r="N59" i="4"/>
  <c r="E59" i="4"/>
  <c r="Z44" i="4"/>
  <c r="X44" i="4"/>
  <c r="P44" i="4"/>
  <c r="N36" i="4"/>
  <c r="P36" i="4"/>
  <c r="V36" i="4"/>
  <c r="X36" i="4"/>
  <c r="Z36" i="4"/>
  <c r="AB36" i="4"/>
  <c r="N37" i="4"/>
  <c r="P37" i="4"/>
  <c r="V37" i="4"/>
  <c r="X37" i="4"/>
  <c r="Z37" i="4"/>
  <c r="AB37" i="4"/>
  <c r="P38" i="4"/>
  <c r="V38" i="4"/>
  <c r="X38" i="4"/>
  <c r="Z38" i="4"/>
  <c r="AB38" i="4"/>
  <c r="M25" i="4"/>
  <c r="M26" i="4"/>
  <c r="N15" i="4"/>
  <c r="N12" i="4"/>
  <c r="L44" i="4"/>
  <c r="U81" i="4"/>
  <c r="G52" i="4"/>
  <c r="L52" i="4"/>
  <c r="T57" i="4"/>
  <c r="W45" i="4"/>
  <c r="V77" i="4"/>
  <c r="F82" i="4"/>
  <c r="X61" i="4"/>
  <c r="U62" i="4"/>
  <c r="U82" i="4"/>
  <c r="X82" i="4"/>
  <c r="G48" i="4"/>
  <c r="H48" i="4"/>
  <c r="R41" i="4"/>
  <c r="R45" i="4"/>
  <c r="F45" i="4"/>
  <c r="Y62" i="4"/>
  <c r="Q62" i="4"/>
  <c r="E77" i="4"/>
  <c r="E81" i="4"/>
  <c r="Q81" i="4"/>
  <c r="P57" i="4"/>
  <c r="AA45" i="4"/>
  <c r="S45" i="4"/>
  <c r="K45" i="4"/>
  <c r="N61" i="4"/>
  <c r="G79" i="4"/>
  <c r="L79" i="4"/>
  <c r="L80" i="4"/>
  <c r="V80" i="4"/>
  <c r="R80" i="4"/>
  <c r="Z80" i="4"/>
  <c r="Z82" i="4"/>
  <c r="N57" i="4"/>
  <c r="G23" i="4"/>
  <c r="L23" i="4"/>
  <c r="G29" i="4"/>
  <c r="H29" i="4"/>
  <c r="G22" i="4"/>
  <c r="L22" i="4"/>
  <c r="K62" i="4"/>
  <c r="G39" i="4"/>
  <c r="L39" i="4"/>
  <c r="P61" i="4"/>
  <c r="P62" i="4"/>
  <c r="W81" i="4"/>
  <c r="O81" i="4"/>
  <c r="I81" i="4"/>
  <c r="O45" i="4"/>
  <c r="I45" i="4"/>
  <c r="I83" i="4"/>
  <c r="K82" i="4"/>
  <c r="F62" i="4"/>
  <c r="AB61" i="4"/>
  <c r="AB82" i="4"/>
  <c r="P80" i="4"/>
  <c r="T80" i="4"/>
  <c r="G16" i="4"/>
  <c r="L16" i="4"/>
  <c r="G50" i="4"/>
  <c r="R57" i="4"/>
  <c r="G17" i="4"/>
  <c r="R82" i="4"/>
  <c r="G37" i="4"/>
  <c r="H37" i="4"/>
  <c r="Y82" i="4"/>
  <c r="F81" i="4"/>
  <c r="Y45" i="4"/>
  <c r="Q45" i="4"/>
  <c r="G18" i="4"/>
  <c r="H18" i="4"/>
  <c r="H52" i="4"/>
  <c r="O82" i="4"/>
  <c r="E61" i="4"/>
  <c r="T61" i="4"/>
  <c r="T62" i="4"/>
  <c r="K81" i="4"/>
  <c r="K83" i="4"/>
  <c r="G69" i="4"/>
  <c r="H69" i="4"/>
  <c r="Z57" i="4"/>
  <c r="G53" i="4"/>
  <c r="L53" i="4"/>
  <c r="V61" i="4"/>
  <c r="Y81" i="4"/>
  <c r="R62" i="4"/>
  <c r="N62" i="4"/>
  <c r="H51" i="4"/>
  <c r="L51" i="4"/>
  <c r="L67" i="4"/>
  <c r="G38" i="4"/>
  <c r="H38" i="4"/>
  <c r="J81" i="4"/>
  <c r="G36" i="4"/>
  <c r="X41" i="4"/>
  <c r="X45" i="4"/>
  <c r="G55" i="4"/>
  <c r="H55" i="4"/>
  <c r="G21" i="4"/>
  <c r="G14" i="4"/>
  <c r="N80" i="4"/>
  <c r="N82" i="4"/>
  <c r="G70" i="4"/>
  <c r="V57" i="4"/>
  <c r="J45" i="4"/>
  <c r="Z41" i="4"/>
  <c r="Z45" i="4"/>
  <c r="G35" i="4"/>
  <c r="L35" i="4"/>
  <c r="X57" i="4"/>
  <c r="X62" i="4"/>
  <c r="G24" i="4"/>
  <c r="H22" i="4"/>
  <c r="G15" i="4"/>
  <c r="AA81" i="4"/>
  <c r="S81" i="4"/>
  <c r="G72" i="4"/>
  <c r="G73" i="4"/>
  <c r="H73" i="4"/>
  <c r="G75" i="4"/>
  <c r="I82" i="4"/>
  <c r="W82" i="4"/>
  <c r="G49" i="4"/>
  <c r="H49" i="4"/>
  <c r="AB57" i="4"/>
  <c r="J62" i="4"/>
  <c r="G40" i="4"/>
  <c r="U45" i="4"/>
  <c r="U83" i="4"/>
  <c r="M45" i="4"/>
  <c r="M83" i="4"/>
  <c r="T77" i="4"/>
  <c r="G68" i="4"/>
  <c r="H68" i="4"/>
  <c r="H36" i="4"/>
  <c r="L36" i="4"/>
  <c r="L48" i="4"/>
  <c r="G33" i="4"/>
  <c r="G32" i="4"/>
  <c r="G30" i="4"/>
  <c r="G54" i="4"/>
  <c r="P41" i="4"/>
  <c r="P45" i="4"/>
  <c r="V25" i="4"/>
  <c r="V26" i="4"/>
  <c r="G11" i="4"/>
  <c r="E25" i="4"/>
  <c r="E26" i="4"/>
  <c r="X25" i="4"/>
  <c r="X26" i="4"/>
  <c r="G12" i="4"/>
  <c r="T25" i="4"/>
  <c r="T26" i="4"/>
  <c r="AB25" i="4"/>
  <c r="AB26" i="4"/>
  <c r="P25" i="4"/>
  <c r="P26" i="4"/>
  <c r="Z25" i="4"/>
  <c r="Z26" i="4"/>
  <c r="G20" i="4"/>
  <c r="R25" i="4"/>
  <c r="R26" i="4"/>
  <c r="G19" i="4"/>
  <c r="E41" i="4"/>
  <c r="E45" i="4"/>
  <c r="P77" i="4"/>
  <c r="P81" i="4"/>
  <c r="X77" i="4"/>
  <c r="X81" i="4"/>
  <c r="G59" i="4"/>
  <c r="G74" i="4"/>
  <c r="H71" i="4"/>
  <c r="L71" i="4"/>
  <c r="L38" i="4"/>
  <c r="V41" i="4"/>
  <c r="V45" i="4"/>
  <c r="W83" i="4"/>
  <c r="G34" i="4"/>
  <c r="AB41" i="4"/>
  <c r="AB45" i="4"/>
  <c r="T41" i="4"/>
  <c r="T45" i="4"/>
  <c r="N41" i="4"/>
  <c r="N45" i="4"/>
  <c r="G76" i="4"/>
  <c r="H76" i="4"/>
  <c r="AA62" i="4"/>
  <c r="AA82" i="4"/>
  <c r="S82" i="4"/>
  <c r="S62" i="4"/>
  <c r="G65" i="4"/>
  <c r="R77" i="4"/>
  <c r="Z77" i="4"/>
  <c r="G66" i="4"/>
  <c r="N77" i="4"/>
  <c r="E82" i="4"/>
  <c r="G13" i="4"/>
  <c r="Z62" i="4"/>
  <c r="G60" i="4"/>
  <c r="L60" i="4"/>
  <c r="G56" i="4"/>
  <c r="AB77" i="4"/>
  <c r="AB81" i="4"/>
  <c r="N25" i="4"/>
  <c r="N26" i="4"/>
  <c r="G31" i="4"/>
  <c r="P83" i="4"/>
  <c r="V81" i="4"/>
  <c r="T82" i="4"/>
  <c r="O83" i="4"/>
  <c r="R81" i="4"/>
  <c r="AB62" i="4"/>
  <c r="Q83" i="4"/>
  <c r="Z81" i="4"/>
  <c r="Z83" i="4"/>
  <c r="H23" i="4"/>
  <c r="V82" i="4"/>
  <c r="H35" i="4"/>
  <c r="H16" i="4"/>
  <c r="H39" i="4"/>
  <c r="F83" i="4"/>
  <c r="L17" i="4"/>
  <c r="H17" i="4"/>
  <c r="G80" i="4"/>
  <c r="S83" i="4"/>
  <c r="H53" i="4"/>
  <c r="L55" i="4"/>
  <c r="T81" i="4"/>
  <c r="P82" i="4"/>
  <c r="L18" i="4"/>
  <c r="Y83" i="4"/>
  <c r="L37" i="4"/>
  <c r="H50" i="4"/>
  <c r="L50" i="4"/>
  <c r="L68" i="4"/>
  <c r="N81" i="4"/>
  <c r="AA83" i="4"/>
  <c r="V62" i="4"/>
  <c r="V83" i="4"/>
  <c r="H15" i="4"/>
  <c r="L15" i="4"/>
  <c r="L70" i="4"/>
  <c r="H70" i="4"/>
  <c r="L73" i="4"/>
  <c r="H72" i="4"/>
  <c r="L72" i="4"/>
  <c r="G57" i="4"/>
  <c r="H24" i="4"/>
  <c r="L24" i="4"/>
  <c r="L21" i="4"/>
  <c r="H21" i="4"/>
  <c r="L49" i="4"/>
  <c r="L40" i="4"/>
  <c r="H40" i="4"/>
  <c r="H75" i="4"/>
  <c r="L75" i="4"/>
  <c r="H14" i="4"/>
  <c r="L14" i="4"/>
  <c r="L13" i="4"/>
  <c r="H13" i="4"/>
  <c r="G61" i="4"/>
  <c r="G82" i="4"/>
  <c r="L59" i="4"/>
  <c r="L61" i="4"/>
  <c r="L82" i="4"/>
  <c r="H20" i="4"/>
  <c r="L20" i="4"/>
  <c r="T83" i="4"/>
  <c r="L11" i="4"/>
  <c r="G25" i="4"/>
  <c r="G26" i="4"/>
  <c r="H11" i="4"/>
  <c r="L30" i="4"/>
  <c r="H30" i="4"/>
  <c r="L31" i="4"/>
  <c r="H31" i="4"/>
  <c r="G41" i="4"/>
  <c r="G45" i="4"/>
  <c r="L12" i="4"/>
  <c r="H12" i="4"/>
  <c r="L32" i="4"/>
  <c r="H32" i="4"/>
  <c r="N83" i="4"/>
  <c r="L65" i="4"/>
  <c r="G77" i="4"/>
  <c r="G81" i="4"/>
  <c r="H65" i="4"/>
  <c r="H19" i="4"/>
  <c r="L19" i="4"/>
  <c r="X83" i="4"/>
  <c r="L33" i="4"/>
  <c r="H33" i="4"/>
  <c r="L66" i="4"/>
  <c r="H66" i="4"/>
  <c r="L34" i="4"/>
  <c r="H34" i="4"/>
  <c r="H74" i="4"/>
  <c r="L74" i="4"/>
  <c r="R83" i="4"/>
  <c r="AB83" i="4"/>
  <c r="H54" i="4"/>
  <c r="L54" i="4"/>
  <c r="H57" i="4"/>
  <c r="H62" i="4"/>
  <c r="L57" i="4"/>
  <c r="L62" i="4"/>
  <c r="H25" i="4"/>
  <c r="H26" i="4"/>
  <c r="H77" i="4"/>
  <c r="H81" i="4"/>
  <c r="H41" i="4"/>
  <c r="H45" i="4"/>
  <c r="L25" i="4"/>
  <c r="L26" i="4"/>
  <c r="L77" i="4"/>
  <c r="L81" i="4"/>
  <c r="L41" i="4"/>
  <c r="L45" i="4"/>
  <c r="G62" i="4"/>
  <c r="G83" i="4"/>
  <c r="L83" i="4"/>
  <c r="H83" i="4"/>
  <c r="J83" i="4"/>
  <c r="E57" i="4"/>
  <c r="E62" i="4"/>
  <c r="E83" i="4"/>
</calcChain>
</file>

<file path=xl/sharedStrings.xml><?xml version="1.0" encoding="utf-8"?>
<sst xmlns="http://schemas.openxmlformats.org/spreadsheetml/2006/main" count="337" uniqueCount="211">
  <si>
    <t>Семестровий контроль</t>
  </si>
  <si>
    <t>Кількість годин</t>
  </si>
  <si>
    <t>Розподіл годин по курсах та семестрах</t>
  </si>
  <si>
    <t>Іспити, семестр</t>
  </si>
  <si>
    <t>Заліки, семестр</t>
  </si>
  <si>
    <t>Всього аудиторних годин</t>
  </si>
  <si>
    <t>З них</t>
  </si>
  <si>
    <t>1 курс</t>
  </si>
  <si>
    <t>2 курс</t>
  </si>
  <si>
    <t>3 курс</t>
  </si>
  <si>
    <t>Тижнів у семестрі</t>
  </si>
  <si>
    <t>Кількість годин на самостійне вивчення</t>
  </si>
  <si>
    <t>Дисциплін, що  вивчаються</t>
  </si>
  <si>
    <t>Курсових робіт</t>
  </si>
  <si>
    <t>Екзаменів</t>
  </si>
  <si>
    <t>Гранично допустиме навантаження студента на тиждень</t>
  </si>
  <si>
    <t xml:space="preserve">Кредити </t>
  </si>
  <si>
    <t>Загальний обсяг годин</t>
  </si>
  <si>
    <t xml:space="preserve">Загальний обсяг навчальних годин та кредитів для  підготовки бакалавра  </t>
  </si>
  <si>
    <t>Атестація</t>
  </si>
  <si>
    <t>4 курс</t>
  </si>
  <si>
    <t>Філософія</t>
  </si>
  <si>
    <t>Історія української державності та культури</t>
  </si>
  <si>
    <t>Шифр</t>
  </si>
  <si>
    <t>Навчальних практик</t>
  </si>
  <si>
    <t>Заліків</t>
  </si>
  <si>
    <t xml:space="preserve"> План освітнього  процесу</t>
  </si>
  <si>
    <t>Виробнича пратика</t>
  </si>
  <si>
    <t>Компоненти ОПП</t>
  </si>
  <si>
    <t>РАЗОМ компоненти  ОПП самостійного вибору студента</t>
  </si>
  <si>
    <t>1. Нормативні (обов'язкові) компоненти  ОПП</t>
  </si>
  <si>
    <t xml:space="preserve">2. Компоненти ОПП самостійного вибору студента </t>
  </si>
  <si>
    <t>Лекційні</t>
  </si>
  <si>
    <t xml:space="preserve">Практичні </t>
  </si>
  <si>
    <t xml:space="preserve">Семінарські </t>
  </si>
  <si>
    <t xml:space="preserve">Лабораторні </t>
  </si>
  <si>
    <t>Безпека життєдіяльності та охорона праці в умовах інклюзії</t>
  </si>
  <si>
    <t>Вища математика</t>
  </si>
  <si>
    <t>Разом (обов'язкові) компоненти  ОПП</t>
  </si>
  <si>
    <t>Разом компоненти самостійного вибору студента ОПП</t>
  </si>
  <si>
    <t>Разом за курс</t>
  </si>
  <si>
    <t>Вступ до спеціальності</t>
  </si>
  <si>
    <t>Виробнича практика</t>
  </si>
  <si>
    <t>Основи інтелектуальної власності</t>
  </si>
  <si>
    <t>Пакет вибіркових компонент</t>
  </si>
  <si>
    <t>ЗАТВЕРДЖЕНО</t>
  </si>
  <si>
    <t>Міністерство освіти і науки України</t>
  </si>
  <si>
    <r>
      <t xml:space="preserve">Термін навчання - </t>
    </r>
    <r>
      <rPr>
        <b/>
        <sz val="9"/>
        <color indexed="8"/>
        <rFont val="Times New Roman"/>
        <family val="1"/>
        <charset val="204"/>
      </rPr>
      <t>3 роки та 10 місяців</t>
    </r>
  </si>
  <si>
    <t>НАВЧАЛЬНИЙ ПЛАН</t>
  </si>
  <si>
    <t>на основі повної загальної середньої освіти</t>
  </si>
  <si>
    <t>М.М. Тріпак</t>
  </si>
  <si>
    <r>
      <t xml:space="preserve">підготовки </t>
    </r>
    <r>
      <rPr>
        <b/>
        <sz val="9"/>
        <color indexed="8"/>
        <rFont val="Times New Roman"/>
        <family val="1"/>
        <charset val="204"/>
      </rPr>
      <t>бакалавра</t>
    </r>
  </si>
  <si>
    <r>
      <t xml:space="preserve">Форма навчання - </t>
    </r>
    <r>
      <rPr>
        <b/>
        <sz val="9"/>
        <color indexed="8"/>
        <rFont val="Times New Roman"/>
        <family val="1"/>
        <charset val="204"/>
      </rPr>
      <t>денна</t>
    </r>
  </si>
  <si>
    <t>І. Графік освітнього процесу</t>
  </si>
  <si>
    <t>Курс</t>
  </si>
  <si>
    <t>Вересень</t>
  </si>
  <si>
    <t>29.09-5.10</t>
  </si>
  <si>
    <t>Жовтень</t>
  </si>
  <si>
    <t>27.10-2.11</t>
  </si>
  <si>
    <t>Листопад</t>
  </si>
  <si>
    <t>Грудень</t>
  </si>
  <si>
    <t>29.12-4.01</t>
  </si>
  <si>
    <t>Січень</t>
  </si>
  <si>
    <t>26.01-1.02</t>
  </si>
  <si>
    <t>Лютий</t>
  </si>
  <si>
    <t>23.02-1.03</t>
  </si>
  <si>
    <t>Березень</t>
  </si>
  <si>
    <t>30.03-5.04</t>
  </si>
  <si>
    <t>Квітень</t>
  </si>
  <si>
    <t>27.04-3.05</t>
  </si>
  <si>
    <t>Травень</t>
  </si>
  <si>
    <t>Червень</t>
  </si>
  <si>
    <t>29.06-5.07</t>
  </si>
  <si>
    <t>Липень</t>
  </si>
  <si>
    <t>27.07-1.08</t>
  </si>
  <si>
    <t>Серпень</t>
  </si>
  <si>
    <t>1-7</t>
  </si>
  <si>
    <t>8-14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</si>
  <si>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</si>
  <si>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</si>
  <si>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</si>
  <si>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</si>
  <si>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</si>
  <si>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</si>
  <si>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</si>
  <si>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</si>
  <si>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</si>
  <si>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</si>
  <si>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</si>
  <si>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</si>
  <si>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</si>
  <si>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</si>
  <si>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</si>
  <si>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</si>
  <si>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</si>
  <si>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</si>
  <si>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</si>
  <si>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</si>
  <si>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23-31</t>
  </si>
  <si>
    <t>Е</t>
  </si>
  <si>
    <t>К</t>
  </si>
  <si>
    <t>Кс</t>
  </si>
  <si>
    <t>Пв</t>
  </si>
  <si>
    <t>А</t>
  </si>
  <si>
    <t>Позначення:</t>
  </si>
  <si>
    <t>теоретичне навчання;</t>
  </si>
  <si>
    <t>екзаменаційна сесія;</t>
  </si>
  <si>
    <t>П</t>
  </si>
  <si>
    <t>практика;</t>
  </si>
  <si>
    <t>К/Кс</t>
  </si>
  <si>
    <t>канікули;</t>
  </si>
  <si>
    <t>Бр</t>
  </si>
  <si>
    <t>бакалаврська робота</t>
  </si>
  <si>
    <t>атестація</t>
  </si>
  <si>
    <t>ІІ. Зведені дані про бюджет часу, тижні</t>
  </si>
  <si>
    <t>ІІІ. Практика</t>
  </si>
  <si>
    <t>IV. Атестація</t>
  </si>
  <si>
    <t>Семестр</t>
  </si>
  <si>
    <t>Теоретичне навчання</t>
  </si>
  <si>
    <t>Екзаменаційна сесія</t>
  </si>
  <si>
    <t>Практика (навчальна, виробнича)</t>
  </si>
  <si>
    <t>Атестація (ЗБР)</t>
  </si>
  <si>
    <t>Атестація (КЕзіС)</t>
  </si>
  <si>
    <t>Канікули/канікули святкові</t>
  </si>
  <si>
    <t>Разом</t>
  </si>
  <si>
    <t>Назва практики</t>
  </si>
  <si>
    <t>Тижні</t>
  </si>
  <si>
    <t>Кредити ЄКТС</t>
  </si>
  <si>
    <t>Назва навчальної дисципліни</t>
  </si>
  <si>
    <t>Форма атестації</t>
  </si>
  <si>
    <t>Навчальна</t>
  </si>
  <si>
    <t>Навчальні дисципліни професійної підготовки</t>
  </si>
  <si>
    <t>Виробнича</t>
  </si>
  <si>
    <t xml:space="preserve">Комплексний екзамен </t>
  </si>
  <si>
    <t>ЗП 01</t>
  </si>
  <si>
    <t>ЗП 02</t>
  </si>
  <si>
    <t>ЗП 03</t>
  </si>
  <si>
    <t>ЗП 04</t>
  </si>
  <si>
    <t>ЗП 06</t>
  </si>
  <si>
    <t>ЗП 07</t>
  </si>
  <si>
    <t>ЗП 09</t>
  </si>
  <si>
    <t>ЗП 10</t>
  </si>
  <si>
    <t>ЗП 12</t>
  </si>
  <si>
    <t>ФП 01</t>
  </si>
  <si>
    <t>ФП 02</t>
  </si>
  <si>
    <t>ФП 03</t>
  </si>
  <si>
    <t>ФП 04</t>
  </si>
  <si>
    <t>ФП 05</t>
  </si>
  <si>
    <t>ФП 06</t>
  </si>
  <si>
    <t>ФП 07</t>
  </si>
  <si>
    <t>ФП 08</t>
  </si>
  <si>
    <t>ФП 09</t>
  </si>
  <si>
    <t>ФП 11</t>
  </si>
  <si>
    <t>ЗП 15</t>
  </si>
  <si>
    <t>КР 01</t>
  </si>
  <si>
    <t>ПВК</t>
  </si>
  <si>
    <t>КР 02</t>
  </si>
  <si>
    <t>ВП 01</t>
  </si>
  <si>
    <t>А 01</t>
  </si>
  <si>
    <t>Українська мова за професійним спрямуванням</t>
  </si>
  <si>
    <t>Педагогіка</t>
  </si>
  <si>
    <t>Web-програмування</t>
  </si>
  <si>
    <t>Психологія</t>
  </si>
  <si>
    <t>Технічні засоби навчання</t>
  </si>
  <si>
    <t>Основи освітнього менеджменту</t>
  </si>
  <si>
    <t>Основи програмування</t>
  </si>
  <si>
    <t>Освітні технології</t>
  </si>
  <si>
    <t>Основи педагогічних досліджень</t>
  </si>
  <si>
    <t>Професійні та наукові соціальні мережі</t>
  </si>
  <si>
    <t>Основи наукових досліджень</t>
  </si>
  <si>
    <t>Методика викладання інформатики</t>
  </si>
  <si>
    <t>Web-технології та Web-дизайн</t>
  </si>
  <si>
    <t>Психологія професійної діяльності</t>
  </si>
  <si>
    <t>Професійна етика та психологія</t>
  </si>
  <si>
    <t>Сучасні інформаційні та цифрові технології</t>
  </si>
  <si>
    <t>Управління проектною діяльністю</t>
  </si>
  <si>
    <t>Професійна педагогіка</t>
  </si>
  <si>
    <t>Технології e-learning</t>
  </si>
  <si>
    <t>Креативні технології навчання</t>
  </si>
  <si>
    <t>Системи управління базами даних (СУБД)</t>
  </si>
  <si>
    <t>Теорія та методика професійного навчання</t>
  </si>
  <si>
    <t>Сучасні технології програмування</t>
  </si>
  <si>
    <t>Теорія і методика виховної роботи</t>
  </si>
  <si>
    <t>Педагогічна ергономіка</t>
  </si>
  <si>
    <t>ФП</t>
  </si>
  <si>
    <t>Економіко-математичні методи і моделі</t>
  </si>
  <si>
    <t>Пакет вибіркових компонентів</t>
  </si>
  <si>
    <t>Правознавство</t>
  </si>
  <si>
    <t>ЗП 13</t>
  </si>
  <si>
    <t>ЗП 14</t>
  </si>
  <si>
    <t>Соціологія і соціальна інклюзія</t>
  </si>
  <si>
    <t>Економічна теорія</t>
  </si>
  <si>
    <t>Статистика</t>
  </si>
  <si>
    <t>Інформатика і комп'ютерна техніка</t>
  </si>
  <si>
    <t>Іноземна мова 1</t>
  </si>
  <si>
    <t>курсова з інформаційних технологій</t>
  </si>
  <si>
    <t>4 (3,4)</t>
  </si>
  <si>
    <t>Іноземна мова 2</t>
  </si>
  <si>
    <t>6 (5,6)</t>
  </si>
  <si>
    <t>Іноземна мова (за професійним спрямуванням)</t>
  </si>
  <si>
    <t>Кваліфікаційний іспит зі спеціальності</t>
  </si>
  <si>
    <t>Комп'ютерні мережі та інтернет технології</t>
  </si>
  <si>
    <t>Педагогічна майстерність викладача закладів освіти</t>
  </si>
  <si>
    <t>Комп'ютерна графіка та дизайн</t>
  </si>
  <si>
    <t>КП з інформатики Web-технології та Web-дизайн</t>
  </si>
  <si>
    <t xml:space="preserve">    Навчально-реабілітаційний заклад вищої освіти "Кам'янець-Подільський державний інститут"</t>
  </si>
  <si>
    <t>Голова Вченої ради, ректор</t>
  </si>
  <si>
    <r>
      <t xml:space="preserve">Кваліфікація - </t>
    </r>
    <r>
      <rPr>
        <b/>
        <sz val="8.5"/>
        <color indexed="8"/>
        <rFont val="Times New Roman"/>
        <family val="1"/>
        <charset val="204"/>
      </rPr>
      <t>Бакалавр з цифрових технологій</t>
    </r>
  </si>
  <si>
    <r>
      <t xml:space="preserve">спеціальності  </t>
    </r>
    <r>
      <rPr>
        <b/>
        <sz val="9"/>
        <color indexed="8"/>
        <rFont val="Times New Roman"/>
        <family val="1"/>
        <charset val="204"/>
      </rPr>
      <t>015 Професійна освіта (015:39 Цифрові технології)</t>
    </r>
  </si>
  <si>
    <r>
      <t xml:space="preserve">за ОПП </t>
    </r>
    <r>
      <rPr>
        <b/>
        <sz val="9"/>
        <color indexed="8"/>
        <rFont val="Times New Roman"/>
        <family val="1"/>
        <charset val="204"/>
      </rPr>
      <t>"Професійна освіта (Цифрові технології)" (2023)</t>
    </r>
  </si>
  <si>
    <r>
      <t xml:space="preserve">галузі знань  </t>
    </r>
    <r>
      <rPr>
        <b/>
        <sz val="9"/>
        <color indexed="8"/>
        <rFont val="Times New Roman"/>
        <family val="1"/>
        <charset val="204"/>
      </rPr>
      <t>01 Освіта / Педагогіка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</si>
</sst>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sz val="8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3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42"/>
      </patternFill>
    </fill>
    <fill>
      <patternFill patternType="solid">
        <fgColor theme="3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/>
    <xf numFmtId="0" fontId="1" fillId="0" borderId="1" xfId="0" applyFont="1" applyFill="1" applyBorder="1"/>
    <xf numFmtId="0" fontId="1" fillId="2" borderId="1" xfId="0" applyFont="1" applyFill="1" applyBorder="1"/>
    <xf numFmtId="0" fontId="4" fillId="0" borderId="1" xfId="0" applyFont="1" applyBorder="1"/>
    <xf numFmtId="0" fontId="5" fillId="0" borderId="1" xfId="0" applyFont="1" applyBorder="1" applyAlignment="1"/>
    <xf numFmtId="0" fontId="5" fillId="0" borderId="1" xfId="0" applyFont="1" applyFill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2" fillId="0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2" fillId="4" borderId="1" xfId="0" applyFont="1" applyFill="1" applyBorder="1"/>
    <xf numFmtId="0" fontId="7" fillId="5" borderId="1" xfId="0" applyFont="1" applyFill="1" applyBorder="1" applyAlignment="1">
      <alignment wrapText="1"/>
    </xf>
    <xf numFmtId="0" fontId="8" fillId="6" borderId="1" xfId="0" applyFont="1" applyFill="1" applyBorder="1"/>
    <xf numFmtId="0" fontId="4" fillId="0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wrapText="1"/>
    </xf>
    <xf numFmtId="0" fontId="5" fillId="7" borderId="1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Fill="1" applyBorder="1"/>
    <xf numFmtId="0" fontId="4" fillId="2" borderId="3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" fillId="0" borderId="2" xfId="0" applyFont="1" applyFill="1" applyBorder="1" applyAlignment="1"/>
    <xf numFmtId="0" fontId="5" fillId="0" borderId="2" xfId="0" applyFont="1" applyFill="1" applyBorder="1" applyAlignment="1"/>
    <xf numFmtId="0" fontId="4" fillId="3" borderId="3" xfId="0" applyFont="1" applyFill="1" applyBorder="1"/>
    <xf numFmtId="0" fontId="4" fillId="3" borderId="3" xfId="0" applyFont="1" applyFill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" fillId="8" borderId="8" xfId="0" applyFont="1" applyFill="1" applyBorder="1"/>
    <xf numFmtId="0" fontId="5" fillId="8" borderId="8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wrapText="1"/>
    </xf>
    <xf numFmtId="0" fontId="5" fillId="9" borderId="4" xfId="0" applyFont="1" applyFill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4" fillId="5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0" fontId="17" fillId="0" borderId="10" xfId="0" applyFont="1" applyBorder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0" fillId="0" borderId="11" xfId="0" applyNumberFormat="1" applyFont="1" applyBorder="1" applyAlignment="1">
      <alignment horizontal="center" vertical="center" textRotation="90"/>
    </xf>
    <xf numFmtId="49" fontId="20" fillId="0" borderId="12" xfId="0" applyNumberFormat="1" applyFont="1" applyBorder="1" applyAlignment="1">
      <alignment horizontal="center" vertical="center" textRotation="90"/>
    </xf>
    <xf numFmtId="49" fontId="20" fillId="0" borderId="13" xfId="0" applyNumberFormat="1" applyFont="1" applyBorder="1" applyAlignment="1">
      <alignment horizontal="center" vertical="center" textRotation="90"/>
    </xf>
    <xf numFmtId="49" fontId="20" fillId="0" borderId="14" xfId="0" applyNumberFormat="1" applyFont="1" applyBorder="1" applyAlignment="1">
      <alignment horizontal="center" vertical="center" textRotation="90"/>
    </xf>
    <xf numFmtId="49" fontId="20" fillId="0" borderId="15" xfId="0" applyNumberFormat="1" applyFont="1" applyBorder="1" applyAlignment="1">
      <alignment horizontal="center" vertical="center" textRotation="90"/>
    </xf>
    <xf numFmtId="49" fontId="20" fillId="0" borderId="16" xfId="0" applyNumberFormat="1" applyFont="1" applyBorder="1" applyAlignment="1">
      <alignment horizontal="center" vertical="center" textRotation="90"/>
    </xf>
    <xf numFmtId="49" fontId="20" fillId="0" borderId="17" xfId="0" applyNumberFormat="1" applyFont="1" applyBorder="1" applyAlignment="1">
      <alignment horizontal="center" vertical="center" textRotation="90"/>
    </xf>
    <xf numFmtId="49" fontId="20" fillId="0" borderId="18" xfId="0" applyNumberFormat="1" applyFont="1" applyBorder="1" applyAlignment="1">
      <alignment horizontal="center" vertical="center" textRotation="90"/>
    </xf>
    <xf numFmtId="49" fontId="20" fillId="0" borderId="19" xfId="0" applyNumberFormat="1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19" fillId="0" borderId="0" xfId="0" applyFont="1"/>
    <xf numFmtId="0" fontId="24" fillId="0" borderId="0" xfId="0" applyFont="1"/>
    <xf numFmtId="0" fontId="24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20" fillId="0" borderId="22" xfId="0" applyFont="1" applyBorder="1" applyAlignment="1">
      <alignment horizontal="center" vertical="center"/>
    </xf>
    <xf numFmtId="0" fontId="16" fillId="0" borderId="1" xfId="0" applyFont="1" applyFill="1" applyBorder="1" applyAlignment="1">
      <alignment wrapText="1"/>
    </xf>
    <xf numFmtId="0" fontId="25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wrapText="1"/>
    </xf>
    <xf numFmtId="0" fontId="20" fillId="0" borderId="35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20" fillId="0" borderId="35" xfId="0" applyFont="1" applyBorder="1" applyAlignment="1">
      <alignment horizontal="left" vertical="center"/>
    </xf>
    <xf numFmtId="0" fontId="20" fillId="0" borderId="43" xfId="0" applyFont="1" applyBorder="1" applyAlignment="1">
      <alignment horizontal="left" vertical="center"/>
    </xf>
    <xf numFmtId="0" fontId="20" fillId="0" borderId="44" xfId="0" applyFont="1" applyBorder="1" applyAlignment="1">
      <alignment horizontal="left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textRotation="90"/>
    </xf>
    <xf numFmtId="0" fontId="20" fillId="0" borderId="44" xfId="0" applyFont="1" applyBorder="1" applyAlignment="1">
      <alignment horizontal="center" vertical="center" textRotation="90"/>
    </xf>
    <xf numFmtId="0" fontId="20" fillId="0" borderId="35" xfId="0" applyFont="1" applyBorder="1" applyAlignment="1">
      <alignment horizontal="center" vertical="center" textRotation="90" wrapText="1"/>
    </xf>
    <xf numFmtId="0" fontId="20" fillId="0" borderId="44" xfId="0" applyFont="1" applyBorder="1" applyAlignment="1">
      <alignment horizontal="center" vertical="center" textRotation="90" wrapText="1"/>
    </xf>
    <xf numFmtId="0" fontId="28" fillId="0" borderId="35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textRotation="90"/>
    </xf>
    <xf numFmtId="0" fontId="20" fillId="0" borderId="42" xfId="0" applyFont="1" applyBorder="1" applyAlignment="1">
      <alignment horizontal="center" vertical="center" textRotation="90"/>
    </xf>
    <xf numFmtId="0" fontId="20" fillId="0" borderId="37" xfId="0" applyFont="1" applyBorder="1" applyAlignment="1">
      <alignment horizontal="center" vertical="center" textRotation="90"/>
    </xf>
    <xf numFmtId="0" fontId="20" fillId="0" borderId="38" xfId="0" applyFont="1" applyBorder="1" applyAlignment="1">
      <alignment horizontal="center" vertical="center" textRotation="90"/>
    </xf>
    <xf numFmtId="0" fontId="20" fillId="0" borderId="0" xfId="0" applyFont="1" applyAlignment="1">
      <alignment horizontal="center" vertical="center" textRotation="90"/>
    </xf>
    <xf numFmtId="0" fontId="20" fillId="0" borderId="39" xfId="0" applyFont="1" applyBorder="1" applyAlignment="1">
      <alignment horizontal="center" vertical="center" textRotation="90"/>
    </xf>
    <xf numFmtId="0" fontId="20" fillId="0" borderId="40" xfId="0" applyFont="1" applyBorder="1" applyAlignment="1">
      <alignment horizontal="center" vertical="center" textRotation="90"/>
    </xf>
    <xf numFmtId="0" fontId="20" fillId="0" borderId="31" xfId="0" applyFont="1" applyBorder="1" applyAlignment="1">
      <alignment horizontal="center" vertical="center" textRotation="90"/>
    </xf>
    <xf numFmtId="0" fontId="20" fillId="0" borderId="41" xfId="0" applyFont="1" applyBorder="1" applyAlignment="1">
      <alignment horizontal="center" vertical="center" textRotation="90"/>
    </xf>
    <xf numFmtId="0" fontId="20" fillId="0" borderId="43" xfId="0" applyFont="1" applyBorder="1" applyAlignment="1">
      <alignment horizontal="center" vertical="center" textRotation="90"/>
    </xf>
    <xf numFmtId="0" fontId="26" fillId="0" borderId="36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1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 vertical="center" textRotation="90"/>
    </xf>
    <xf numFmtId="0" fontId="20" fillId="0" borderId="33" xfId="0" applyFont="1" applyBorder="1" applyAlignment="1">
      <alignment horizontal="center" vertical="center" textRotation="90"/>
    </xf>
    <xf numFmtId="0" fontId="20" fillId="0" borderId="34" xfId="0" applyFont="1" applyBorder="1" applyAlignment="1">
      <alignment horizontal="center" vertical="center" textRotation="90"/>
    </xf>
    <xf numFmtId="0" fontId="20" fillId="0" borderId="36" xfId="0" applyFont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center" vertical="center" textRotation="90" wrapText="1"/>
    </xf>
    <xf numFmtId="0" fontId="20" fillId="0" borderId="38" xfId="0" applyFont="1" applyBorder="1" applyAlignment="1">
      <alignment horizontal="center" vertical="center" textRotation="90" wrapText="1"/>
    </xf>
    <xf numFmtId="0" fontId="20" fillId="0" borderId="39" xfId="0" applyFont="1" applyBorder="1" applyAlignment="1">
      <alignment horizontal="center" vertical="center" textRotation="90" wrapText="1"/>
    </xf>
    <xf numFmtId="0" fontId="20" fillId="0" borderId="40" xfId="0" applyFont="1" applyBorder="1" applyAlignment="1">
      <alignment horizontal="center" vertical="center" textRotation="90" wrapText="1"/>
    </xf>
    <xf numFmtId="0" fontId="20" fillId="0" borderId="41" xfId="0" applyFont="1" applyBorder="1" applyAlignment="1">
      <alignment horizontal="center" vertical="center" textRotation="90" wrapText="1"/>
    </xf>
    <xf numFmtId="0" fontId="20" fillId="0" borderId="42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center" textRotation="90" wrapText="1"/>
    </xf>
    <xf numFmtId="0" fontId="20" fillId="0" borderId="31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textRotation="90"/>
    </xf>
    <xf numFmtId="49" fontId="20" fillId="0" borderId="22" xfId="0" applyNumberFormat="1" applyFont="1" applyBorder="1" applyAlignment="1">
      <alignment horizontal="center" vertical="center" textRotation="90"/>
    </xf>
    <xf numFmtId="49" fontId="20" fillId="0" borderId="32" xfId="0" applyNumberFormat="1" applyFont="1" applyBorder="1" applyAlignment="1">
      <alignment horizontal="center" vertical="center" textRotation="90"/>
    </xf>
    <xf numFmtId="0" fontId="24" fillId="0" borderId="0" xfId="0" applyFont="1" applyAlignment="1">
      <alignment horizontal="right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32" xfId="0" applyFont="1" applyBorder="1" applyAlignment="1">
      <alignment vertical="center" textRotation="90"/>
    </xf>
    <xf numFmtId="0" fontId="19" fillId="0" borderId="33" xfId="0" applyFont="1" applyBorder="1" applyAlignment="1">
      <alignment vertical="center" textRotation="90"/>
    </xf>
    <xf numFmtId="0" fontId="19" fillId="0" borderId="34" xfId="0" applyFont="1" applyBorder="1" applyAlignment="1">
      <alignment vertical="center" textRotation="90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" fillId="0" borderId="0" xfId="0" applyFont="1"/>
    <xf numFmtId="0" fontId="4" fillId="3" borderId="49" xfId="0" applyNumberFormat="1" applyFont="1" applyFill="1" applyBorder="1" applyAlignment="1">
      <alignment horizontal="center" wrapText="1"/>
    </xf>
    <xf numFmtId="0" fontId="0" fillId="0" borderId="50" xfId="0" applyNumberFormat="1" applyBorder="1" applyAlignment="1">
      <alignment horizontal="center" wrapText="1"/>
    </xf>
    <xf numFmtId="0" fontId="0" fillId="0" borderId="51" xfId="0" applyNumberFormat="1" applyBorder="1" applyAlignment="1">
      <alignment horizontal="center" wrapText="1"/>
    </xf>
    <xf numFmtId="0" fontId="5" fillId="10" borderId="46" xfId="0" applyFont="1" applyFill="1" applyBorder="1" applyAlignment="1">
      <alignment horizontal="left"/>
    </xf>
    <xf numFmtId="0" fontId="10" fillId="10" borderId="2" xfId="0" applyFont="1" applyFill="1" applyBorder="1" applyAlignment="1">
      <alignment horizontal="left"/>
    </xf>
    <xf numFmtId="0" fontId="5" fillId="10" borderId="46" xfId="0" applyFont="1" applyFill="1" applyBorder="1" applyAlignment="1">
      <alignment horizontal="left" wrapText="1"/>
    </xf>
    <xf numFmtId="0" fontId="10" fillId="10" borderId="2" xfId="0" applyFont="1" applyFill="1" applyBorder="1" applyAlignment="1">
      <alignment horizontal="left" wrapText="1"/>
    </xf>
    <xf numFmtId="0" fontId="5" fillId="10" borderId="47" xfId="0" applyFont="1" applyFill="1" applyBorder="1" applyAlignment="1">
      <alignment horizontal="center"/>
    </xf>
    <xf numFmtId="0" fontId="10" fillId="10" borderId="4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/>
    <xf numFmtId="0" fontId="1" fillId="0" borderId="0" xfId="0" applyFont="1" applyBorder="1" applyAlignment="1"/>
    <xf numFmtId="0" fontId="0" fillId="0" borderId="0" xfId="0" applyBorder="1" applyAlignment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5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"/>
  <sheetViews>
    <sheetView tabSelected="1" zoomScale="115" zoomScaleNormal="115" workbookViewId="0">
      <selection activeCell="O6" sqref="O6:AJ6"/>
    </sheetView>
  </sheetViews>
  <sheetFormatPr defaultRowHeight="15" x14ac:dyDescent="0.25"/>
  <cols>
    <col min="1" max="1" width="2.7109375" style="109" customWidth="1"/>
    <col min="2" max="9" width="2.42578125" style="109" customWidth="1"/>
    <col min="10" max="10" width="3.42578125" style="109" customWidth="1"/>
    <col min="11" max="11" width="3.140625" style="109" customWidth="1"/>
    <col min="12" max="53" width="2.42578125" style="109" customWidth="1"/>
    <col min="54" max="16384" width="9.140625" style="109"/>
  </cols>
  <sheetData>
    <row r="1" spans="1:53" s="72" customFormat="1" ht="12" x14ac:dyDescent="0.2">
      <c r="B1" s="209" t="s">
        <v>45</v>
      </c>
      <c r="C1" s="205"/>
      <c r="D1" s="205"/>
      <c r="E1" s="205"/>
      <c r="F1" s="205"/>
      <c r="G1" s="205"/>
      <c r="H1" s="205"/>
      <c r="I1" s="205"/>
      <c r="J1" s="205"/>
      <c r="K1" s="205"/>
      <c r="O1" s="205" t="s">
        <v>46</v>
      </c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M1" s="73" t="s">
        <v>207</v>
      </c>
    </row>
    <row r="2" spans="1:53" s="72" customFormat="1" ht="12" x14ac:dyDescent="0.2">
      <c r="J2" s="210" t="s">
        <v>205</v>
      </c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M2" s="72" t="s">
        <v>47</v>
      </c>
    </row>
    <row r="3" spans="1:53" s="72" customFormat="1" ht="12" x14ac:dyDescent="0.2">
      <c r="B3" s="205" t="s">
        <v>206</v>
      </c>
      <c r="C3" s="205"/>
      <c r="D3" s="205"/>
      <c r="E3" s="205"/>
      <c r="F3" s="205"/>
      <c r="G3" s="205"/>
      <c r="H3" s="205"/>
      <c r="I3" s="205"/>
      <c r="J3" s="205"/>
      <c r="K3" s="205"/>
      <c r="O3" s="209" t="s">
        <v>48</v>
      </c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M3" s="72" t="s">
        <v>49</v>
      </c>
    </row>
    <row r="4" spans="1:53" s="72" customFormat="1" ht="12" x14ac:dyDescent="0.2">
      <c r="C4" s="74"/>
      <c r="D4" s="74"/>
      <c r="E4" s="74"/>
      <c r="F4" s="72" t="s">
        <v>50</v>
      </c>
      <c r="O4" s="205" t="s">
        <v>51</v>
      </c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</row>
    <row r="5" spans="1:53" s="72" customFormat="1" ht="12" x14ac:dyDescent="0.2">
      <c r="O5" s="205" t="s">
        <v>210</v>
      </c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</row>
    <row r="6" spans="1:53" s="72" customFormat="1" ht="12" x14ac:dyDescent="0.2">
      <c r="O6" s="205" t="s">
        <v>208</v>
      </c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</row>
    <row r="7" spans="1:53" s="72" customFormat="1" ht="12" x14ac:dyDescent="0.2">
      <c r="O7" s="205" t="s">
        <v>209</v>
      </c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</row>
    <row r="8" spans="1:53" s="72" customFormat="1" ht="12" x14ac:dyDescent="0.2">
      <c r="O8" s="205" t="s">
        <v>52</v>
      </c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</row>
    <row r="9" spans="1:53" s="72" customFormat="1" ht="12" x14ac:dyDescent="0.2"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</row>
    <row r="10" spans="1:53" s="72" customFormat="1" ht="12.75" thickBot="1" x14ac:dyDescent="0.25">
      <c r="A10" s="183" t="s">
        <v>53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</row>
    <row r="11" spans="1:53" s="76" customFormat="1" ht="18" customHeight="1" thickBot="1" x14ac:dyDescent="0.3">
      <c r="A11" s="206" t="s">
        <v>54</v>
      </c>
      <c r="B11" s="196" t="s">
        <v>55</v>
      </c>
      <c r="C11" s="196"/>
      <c r="D11" s="196"/>
      <c r="E11" s="197"/>
      <c r="F11" s="198" t="s">
        <v>56</v>
      </c>
      <c r="G11" s="196" t="s">
        <v>57</v>
      </c>
      <c r="H11" s="196"/>
      <c r="I11" s="196"/>
      <c r="J11" s="199" t="s">
        <v>58</v>
      </c>
      <c r="K11" s="202" t="s">
        <v>59</v>
      </c>
      <c r="L11" s="203"/>
      <c r="M11" s="203"/>
      <c r="N11" s="204"/>
      <c r="O11" s="196" t="s">
        <v>60</v>
      </c>
      <c r="P11" s="196"/>
      <c r="Q11" s="196"/>
      <c r="R11" s="197"/>
      <c r="S11" s="198" t="s">
        <v>61</v>
      </c>
      <c r="T11" s="196" t="s">
        <v>62</v>
      </c>
      <c r="U11" s="196"/>
      <c r="V11" s="196"/>
      <c r="W11" s="199" t="s">
        <v>63</v>
      </c>
      <c r="X11" s="196" t="s">
        <v>64</v>
      </c>
      <c r="Y11" s="196"/>
      <c r="Z11" s="196"/>
      <c r="AA11" s="199" t="s">
        <v>65</v>
      </c>
      <c r="AB11" s="196" t="s">
        <v>66</v>
      </c>
      <c r="AC11" s="196"/>
      <c r="AD11" s="196"/>
      <c r="AE11" s="197"/>
      <c r="AF11" s="198" t="s">
        <v>67</v>
      </c>
      <c r="AG11" s="196" t="s">
        <v>68</v>
      </c>
      <c r="AH11" s="196"/>
      <c r="AI11" s="196"/>
      <c r="AJ11" s="199" t="s">
        <v>69</v>
      </c>
      <c r="AK11" s="202" t="s">
        <v>70</v>
      </c>
      <c r="AL11" s="203"/>
      <c r="AM11" s="203"/>
      <c r="AN11" s="204"/>
      <c r="AO11" s="196" t="s">
        <v>71</v>
      </c>
      <c r="AP11" s="196"/>
      <c r="AQ11" s="196"/>
      <c r="AR11" s="197"/>
      <c r="AS11" s="198" t="s">
        <v>72</v>
      </c>
      <c r="AT11" s="196" t="s">
        <v>73</v>
      </c>
      <c r="AU11" s="196"/>
      <c r="AV11" s="196"/>
      <c r="AW11" s="199" t="s">
        <v>74</v>
      </c>
      <c r="AX11" s="196" t="s">
        <v>75</v>
      </c>
      <c r="AY11" s="196"/>
      <c r="AZ11" s="196"/>
      <c r="BA11" s="196"/>
    </row>
    <row r="12" spans="1:53" s="76" customFormat="1" ht="27" thickBot="1" x14ac:dyDescent="0.3">
      <c r="A12" s="207"/>
      <c r="B12" s="77" t="s">
        <v>76</v>
      </c>
      <c r="C12" s="78" t="s">
        <v>77</v>
      </c>
      <c r="D12" s="78" t="s">
        <v>78</v>
      </c>
      <c r="E12" s="79" t="s">
        <v>79</v>
      </c>
      <c r="F12" s="198"/>
      <c r="G12" s="77" t="s">
        <v>80</v>
      </c>
      <c r="H12" s="78" t="s">
        <v>81</v>
      </c>
      <c r="I12" s="79" t="s">
        <v>82</v>
      </c>
      <c r="J12" s="200"/>
      <c r="K12" s="80" t="s">
        <v>83</v>
      </c>
      <c r="L12" s="81" t="s">
        <v>84</v>
      </c>
      <c r="M12" s="81" t="s">
        <v>85</v>
      </c>
      <c r="N12" s="82" t="s">
        <v>86</v>
      </c>
      <c r="O12" s="83" t="s">
        <v>76</v>
      </c>
      <c r="P12" s="84" t="s">
        <v>77</v>
      </c>
      <c r="Q12" s="84" t="s">
        <v>78</v>
      </c>
      <c r="R12" s="85" t="s">
        <v>79</v>
      </c>
      <c r="S12" s="198"/>
      <c r="T12" s="83" t="s">
        <v>87</v>
      </c>
      <c r="U12" s="84" t="s">
        <v>88</v>
      </c>
      <c r="V12" s="85" t="s">
        <v>89</v>
      </c>
      <c r="W12" s="199"/>
      <c r="X12" s="83" t="s">
        <v>90</v>
      </c>
      <c r="Y12" s="84" t="s">
        <v>91</v>
      </c>
      <c r="Z12" s="85" t="s">
        <v>92</v>
      </c>
      <c r="AA12" s="199"/>
      <c r="AB12" s="77" t="s">
        <v>90</v>
      </c>
      <c r="AC12" s="78" t="s">
        <v>91</v>
      </c>
      <c r="AD12" s="78" t="s">
        <v>92</v>
      </c>
      <c r="AE12" s="79" t="s">
        <v>93</v>
      </c>
      <c r="AF12" s="184"/>
      <c r="AG12" s="77" t="s">
        <v>80</v>
      </c>
      <c r="AH12" s="78" t="s">
        <v>81</v>
      </c>
      <c r="AI12" s="79" t="s">
        <v>82</v>
      </c>
      <c r="AJ12" s="200"/>
      <c r="AK12" s="80" t="s">
        <v>94</v>
      </c>
      <c r="AL12" s="81" t="s">
        <v>95</v>
      </c>
      <c r="AM12" s="81" t="s">
        <v>96</v>
      </c>
      <c r="AN12" s="82" t="s">
        <v>97</v>
      </c>
      <c r="AO12" s="77" t="s">
        <v>76</v>
      </c>
      <c r="AP12" s="78" t="s">
        <v>77</v>
      </c>
      <c r="AQ12" s="78" t="s">
        <v>78</v>
      </c>
      <c r="AR12" s="79" t="s">
        <v>79</v>
      </c>
      <c r="AS12" s="184"/>
      <c r="AT12" s="77" t="s">
        <v>80</v>
      </c>
      <c r="AU12" s="78" t="s">
        <v>81</v>
      </c>
      <c r="AV12" s="79" t="s">
        <v>82</v>
      </c>
      <c r="AW12" s="200"/>
      <c r="AX12" s="83" t="s">
        <v>90</v>
      </c>
      <c r="AY12" s="84" t="s">
        <v>91</v>
      </c>
      <c r="AZ12" s="84" t="s">
        <v>92</v>
      </c>
      <c r="BA12" s="85" t="s">
        <v>98</v>
      </c>
    </row>
    <row r="13" spans="1:53" s="76" customFormat="1" ht="15.75" thickBot="1" x14ac:dyDescent="0.3">
      <c r="A13" s="208"/>
      <c r="B13" s="86">
        <v>1</v>
      </c>
      <c r="C13" s="87">
        <v>2</v>
      </c>
      <c r="D13" s="87">
        <v>3</v>
      </c>
      <c r="E13" s="88">
        <v>4</v>
      </c>
      <c r="F13" s="86">
        <v>5</v>
      </c>
      <c r="G13" s="87">
        <v>6</v>
      </c>
      <c r="H13" s="87">
        <v>7</v>
      </c>
      <c r="I13" s="88">
        <v>8</v>
      </c>
      <c r="J13" s="86">
        <v>9</v>
      </c>
      <c r="K13" s="89">
        <v>10</v>
      </c>
      <c r="L13" s="87">
        <v>11</v>
      </c>
      <c r="M13" s="89">
        <v>12</v>
      </c>
      <c r="N13" s="88">
        <v>13</v>
      </c>
      <c r="O13" s="90">
        <v>14</v>
      </c>
      <c r="P13" s="87">
        <v>15</v>
      </c>
      <c r="Q13" s="87">
        <v>16</v>
      </c>
      <c r="R13" s="88">
        <v>17</v>
      </c>
      <c r="S13" s="86">
        <v>18</v>
      </c>
      <c r="T13" s="87">
        <v>19</v>
      </c>
      <c r="U13" s="87">
        <v>20</v>
      </c>
      <c r="V13" s="87">
        <v>21</v>
      </c>
      <c r="W13" s="88">
        <v>22</v>
      </c>
      <c r="X13" s="86">
        <v>23</v>
      </c>
      <c r="Y13" s="87">
        <v>24</v>
      </c>
      <c r="Z13" s="87">
        <v>25</v>
      </c>
      <c r="AA13" s="88">
        <v>26</v>
      </c>
      <c r="AB13" s="86">
        <v>27</v>
      </c>
      <c r="AC13" s="87">
        <v>28</v>
      </c>
      <c r="AD13" s="87">
        <v>29</v>
      </c>
      <c r="AE13" s="88">
        <v>30</v>
      </c>
      <c r="AF13" s="86">
        <v>31</v>
      </c>
      <c r="AG13" s="87">
        <v>32</v>
      </c>
      <c r="AH13" s="87">
        <v>33</v>
      </c>
      <c r="AI13" s="88">
        <v>34</v>
      </c>
      <c r="AJ13" s="86">
        <v>35</v>
      </c>
      <c r="AK13" s="87">
        <v>36</v>
      </c>
      <c r="AL13" s="87">
        <v>37</v>
      </c>
      <c r="AM13" s="87">
        <v>38</v>
      </c>
      <c r="AN13" s="88">
        <v>39</v>
      </c>
      <c r="AO13" s="86">
        <v>40</v>
      </c>
      <c r="AP13" s="87">
        <v>41</v>
      </c>
      <c r="AQ13" s="87">
        <v>42</v>
      </c>
      <c r="AR13" s="88">
        <v>43</v>
      </c>
      <c r="AS13" s="86">
        <v>44</v>
      </c>
      <c r="AT13" s="87">
        <v>45</v>
      </c>
      <c r="AU13" s="87">
        <v>46</v>
      </c>
      <c r="AV13" s="87">
        <v>47</v>
      </c>
      <c r="AW13" s="88">
        <v>48</v>
      </c>
      <c r="AX13" s="86">
        <v>49</v>
      </c>
      <c r="AY13" s="87">
        <v>50</v>
      </c>
      <c r="AZ13" s="87">
        <v>51</v>
      </c>
      <c r="BA13" s="88">
        <v>52</v>
      </c>
    </row>
    <row r="14" spans="1:53" s="76" customFormat="1" ht="15.75" thickBot="1" x14ac:dyDescent="0.3">
      <c r="A14" s="91">
        <v>1</v>
      </c>
      <c r="B14" s="92"/>
      <c r="C14" s="93"/>
      <c r="D14" s="93"/>
      <c r="E14" s="94"/>
      <c r="F14" s="95"/>
      <c r="G14" s="93"/>
      <c r="H14" s="93"/>
      <c r="I14" s="94"/>
      <c r="J14" s="95"/>
      <c r="K14" s="96"/>
      <c r="L14" s="96"/>
      <c r="M14" s="96"/>
      <c r="N14" s="97"/>
      <c r="O14" s="92"/>
      <c r="P14" s="93"/>
      <c r="Q14" s="93" t="s">
        <v>99</v>
      </c>
      <c r="R14" s="98" t="s">
        <v>99</v>
      </c>
      <c r="S14" s="92" t="s">
        <v>100</v>
      </c>
      <c r="T14" s="93" t="s">
        <v>100</v>
      </c>
      <c r="U14" s="93"/>
      <c r="V14" s="93"/>
      <c r="W14" s="94"/>
      <c r="X14" s="92"/>
      <c r="Y14" s="93"/>
      <c r="Z14" s="93"/>
      <c r="AA14" s="94"/>
      <c r="AB14" s="92"/>
      <c r="AC14" s="93"/>
      <c r="AD14" s="93"/>
      <c r="AE14" s="94"/>
      <c r="AF14" s="92"/>
      <c r="AG14" s="93"/>
      <c r="AH14" s="93"/>
      <c r="AI14" s="94"/>
      <c r="AJ14" s="92"/>
      <c r="AK14" s="93" t="s">
        <v>101</v>
      </c>
      <c r="AL14" s="93"/>
      <c r="AM14" s="93"/>
      <c r="AN14" s="94"/>
      <c r="AO14" s="92"/>
      <c r="AP14" s="93" t="s">
        <v>99</v>
      </c>
      <c r="AQ14" s="93" t="s">
        <v>99</v>
      </c>
      <c r="AR14" s="93" t="s">
        <v>99</v>
      </c>
      <c r="AS14" s="92" t="s">
        <v>100</v>
      </c>
      <c r="AT14" s="92" t="s">
        <v>100</v>
      </c>
      <c r="AU14" s="92" t="s">
        <v>100</v>
      </c>
      <c r="AV14" s="92" t="s">
        <v>100</v>
      </c>
      <c r="AW14" s="94" t="s">
        <v>100</v>
      </c>
      <c r="AX14" s="94" t="s">
        <v>100</v>
      </c>
      <c r="AY14" s="94" t="s">
        <v>100</v>
      </c>
      <c r="AZ14" s="94" t="s">
        <v>100</v>
      </c>
      <c r="BA14" s="94" t="s">
        <v>100</v>
      </c>
    </row>
    <row r="15" spans="1:53" s="76" customFormat="1" ht="15.75" thickBot="1" x14ac:dyDescent="0.3">
      <c r="A15" s="91">
        <v>2</v>
      </c>
      <c r="B15" s="99"/>
      <c r="C15" s="100"/>
      <c r="D15" s="100"/>
      <c r="E15" s="101"/>
      <c r="F15" s="99"/>
      <c r="G15" s="100"/>
      <c r="H15" s="100"/>
      <c r="I15" s="101"/>
      <c r="J15" s="99"/>
      <c r="K15" s="100"/>
      <c r="L15" s="100"/>
      <c r="M15" s="100"/>
      <c r="N15" s="101"/>
      <c r="O15" s="99"/>
      <c r="P15" s="100"/>
      <c r="Q15" s="93" t="s">
        <v>99</v>
      </c>
      <c r="R15" s="98" t="s">
        <v>99</v>
      </c>
      <c r="S15" s="92" t="s">
        <v>100</v>
      </c>
      <c r="T15" s="93" t="s">
        <v>100</v>
      </c>
      <c r="U15" s="100"/>
      <c r="V15" s="100"/>
      <c r="W15" s="101"/>
      <c r="X15" s="99"/>
      <c r="Y15" s="100"/>
      <c r="Z15" s="100"/>
      <c r="AA15" s="101"/>
      <c r="AB15" s="99"/>
      <c r="AC15" s="100"/>
      <c r="AD15" s="100"/>
      <c r="AE15" s="101"/>
      <c r="AF15" s="99"/>
      <c r="AG15" s="100"/>
      <c r="AH15" s="100"/>
      <c r="AI15" s="101"/>
      <c r="AJ15" s="99"/>
      <c r="AK15" s="93" t="s">
        <v>101</v>
      </c>
      <c r="AL15" s="100"/>
      <c r="AM15" s="100"/>
      <c r="AN15" s="101"/>
      <c r="AO15" s="99"/>
      <c r="AP15" s="93" t="s">
        <v>99</v>
      </c>
      <c r="AQ15" s="93" t="s">
        <v>99</v>
      </c>
      <c r="AR15" s="93" t="s">
        <v>99</v>
      </c>
      <c r="AS15" s="92" t="s">
        <v>100</v>
      </c>
      <c r="AT15" s="92" t="s">
        <v>100</v>
      </c>
      <c r="AU15" s="92" t="s">
        <v>100</v>
      </c>
      <c r="AV15" s="92" t="s">
        <v>100</v>
      </c>
      <c r="AW15" s="94" t="s">
        <v>100</v>
      </c>
      <c r="AX15" s="94" t="s">
        <v>100</v>
      </c>
      <c r="AY15" s="94" t="s">
        <v>100</v>
      </c>
      <c r="AZ15" s="94" t="s">
        <v>100</v>
      </c>
      <c r="BA15" s="94" t="s">
        <v>100</v>
      </c>
    </row>
    <row r="16" spans="1:53" s="76" customFormat="1" ht="15.75" thickBot="1" x14ac:dyDescent="0.3">
      <c r="A16" s="91">
        <v>3</v>
      </c>
      <c r="B16" s="99"/>
      <c r="C16" s="100"/>
      <c r="D16" s="100"/>
      <c r="E16" s="101"/>
      <c r="F16" s="99"/>
      <c r="G16" s="100"/>
      <c r="H16" s="100"/>
      <c r="I16" s="101"/>
      <c r="J16" s="99"/>
      <c r="K16" s="100"/>
      <c r="L16" s="102"/>
      <c r="M16" s="102"/>
      <c r="N16" s="101"/>
      <c r="O16" s="99"/>
      <c r="P16" s="100"/>
      <c r="Q16" s="93" t="s">
        <v>99</v>
      </c>
      <c r="R16" s="98" t="s">
        <v>99</v>
      </c>
      <c r="S16" s="92" t="s">
        <v>100</v>
      </c>
      <c r="T16" s="93" t="s">
        <v>100</v>
      </c>
      <c r="U16" s="100"/>
      <c r="V16" s="100"/>
      <c r="W16" s="101"/>
      <c r="X16" s="99"/>
      <c r="Y16" s="100"/>
      <c r="Z16" s="100"/>
      <c r="AA16" s="101"/>
      <c r="AB16" s="99"/>
      <c r="AC16" s="100"/>
      <c r="AD16" s="100"/>
      <c r="AE16" s="101"/>
      <c r="AF16" s="99"/>
      <c r="AG16" s="102"/>
      <c r="AH16" s="102"/>
      <c r="AI16" s="101"/>
      <c r="AJ16" s="99"/>
      <c r="AK16" s="93" t="s">
        <v>101</v>
      </c>
      <c r="AL16" s="100"/>
      <c r="AM16" s="100"/>
      <c r="AN16" s="101"/>
      <c r="AO16" s="99"/>
      <c r="AP16" s="100" t="s">
        <v>99</v>
      </c>
      <c r="AQ16" s="100" t="s">
        <v>99</v>
      </c>
      <c r="AR16" s="100" t="s">
        <v>99</v>
      </c>
      <c r="AS16" s="92" t="s">
        <v>100</v>
      </c>
      <c r="AT16" s="92" t="s">
        <v>100</v>
      </c>
      <c r="AU16" s="92" t="s">
        <v>100</v>
      </c>
      <c r="AV16" s="92" t="s">
        <v>100</v>
      </c>
      <c r="AW16" s="94" t="s">
        <v>100</v>
      </c>
      <c r="AX16" s="94" t="s">
        <v>100</v>
      </c>
      <c r="AY16" s="94" t="s">
        <v>100</v>
      </c>
      <c r="AZ16" s="94" t="s">
        <v>100</v>
      </c>
      <c r="BA16" s="94" t="s">
        <v>100</v>
      </c>
    </row>
    <row r="17" spans="1:53" s="76" customFormat="1" ht="15.75" thickBot="1" x14ac:dyDescent="0.3">
      <c r="A17" s="91">
        <v>4</v>
      </c>
      <c r="B17" s="103"/>
      <c r="C17" s="104"/>
      <c r="D17" s="104"/>
      <c r="E17" s="105"/>
      <c r="F17" s="103"/>
      <c r="G17" s="104"/>
      <c r="H17" s="104"/>
      <c r="I17" s="105"/>
      <c r="J17" s="103"/>
      <c r="K17" s="104"/>
      <c r="L17" s="102"/>
      <c r="M17" s="102"/>
      <c r="N17" s="105"/>
      <c r="O17" s="103"/>
      <c r="P17" s="104"/>
      <c r="Q17" s="93" t="s">
        <v>99</v>
      </c>
      <c r="R17" s="98" t="s">
        <v>99</v>
      </c>
      <c r="S17" s="92" t="s">
        <v>100</v>
      </c>
      <c r="T17" s="93" t="s">
        <v>100</v>
      </c>
      <c r="U17" s="106" t="s">
        <v>102</v>
      </c>
      <c r="V17" s="106" t="s">
        <v>102</v>
      </c>
      <c r="W17" s="106" t="s">
        <v>102</v>
      </c>
      <c r="X17" s="106" t="s">
        <v>102</v>
      </c>
      <c r="Y17" s="106"/>
      <c r="Z17" s="106"/>
      <c r="AA17" s="105"/>
      <c r="AB17" s="103"/>
      <c r="AC17" s="104"/>
      <c r="AD17" s="104"/>
      <c r="AE17" s="107"/>
      <c r="AF17" s="102"/>
      <c r="AG17" s="102"/>
      <c r="AH17" s="102"/>
      <c r="AI17" s="102"/>
      <c r="AJ17" s="100"/>
      <c r="AK17" s="93"/>
      <c r="AL17" s="100"/>
      <c r="AM17" s="100"/>
      <c r="AN17" s="100"/>
      <c r="AO17" s="106" t="s">
        <v>99</v>
      </c>
      <c r="AP17" s="106" t="s">
        <v>99</v>
      </c>
      <c r="AQ17" s="100" t="s">
        <v>103</v>
      </c>
      <c r="AR17" s="100" t="s">
        <v>103</v>
      </c>
      <c r="AS17" s="108"/>
      <c r="AT17" s="92"/>
      <c r="AU17" s="92"/>
      <c r="AV17" s="92"/>
      <c r="AW17" s="105"/>
      <c r="AX17" s="103"/>
      <c r="AY17" s="104"/>
      <c r="AZ17" s="104"/>
      <c r="BA17" s="105"/>
    </row>
    <row r="18" spans="1:53" ht="9.75" customHeight="1" thickBot="1" x14ac:dyDescent="0.3"/>
    <row r="19" spans="1:53" ht="13.5" customHeight="1" thickBot="1" x14ac:dyDescent="0.3">
      <c r="A19" s="201" t="s">
        <v>104</v>
      </c>
      <c r="B19" s="201"/>
      <c r="C19" s="201"/>
      <c r="D19" s="110"/>
      <c r="E19" s="111"/>
      <c r="G19" s="110" t="s">
        <v>105</v>
      </c>
      <c r="N19" s="112" t="s">
        <v>99</v>
      </c>
      <c r="O19" s="110" t="s">
        <v>106</v>
      </c>
      <c r="U19" s="112" t="s">
        <v>107</v>
      </c>
      <c r="W19" s="110" t="s">
        <v>108</v>
      </c>
      <c r="Z19" s="113" t="s">
        <v>109</v>
      </c>
      <c r="AA19" s="114"/>
      <c r="AB19" s="115" t="s">
        <v>110</v>
      </c>
      <c r="AC19" s="114"/>
      <c r="AD19" s="114"/>
      <c r="AE19" s="114"/>
      <c r="AF19" s="112" t="s">
        <v>111</v>
      </c>
      <c r="AG19" s="110" t="s">
        <v>112</v>
      </c>
      <c r="AH19" s="110"/>
      <c r="AI19" s="110"/>
      <c r="AJ19" s="110"/>
      <c r="AK19" s="110"/>
      <c r="AL19" s="110"/>
      <c r="AM19" s="110"/>
      <c r="AN19" s="112" t="s">
        <v>103</v>
      </c>
      <c r="AO19" s="114"/>
      <c r="AP19" s="115" t="s">
        <v>113</v>
      </c>
      <c r="AQ19" s="114"/>
      <c r="AR19" s="114"/>
    </row>
    <row r="21" spans="1:53" s="116" customFormat="1" ht="12.75" thickBot="1" x14ac:dyDescent="0.25">
      <c r="B21" s="116" t="s">
        <v>114</v>
      </c>
      <c r="U21" s="183" t="s">
        <v>115</v>
      </c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K21" s="183" t="s">
        <v>116</v>
      </c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</row>
    <row r="22" spans="1:53" s="117" customFormat="1" ht="34.5" customHeight="1" thickBot="1" x14ac:dyDescent="0.25">
      <c r="A22" s="184" t="s">
        <v>54</v>
      </c>
      <c r="B22" s="184" t="s">
        <v>117</v>
      </c>
      <c r="C22" s="165" t="s">
        <v>118</v>
      </c>
      <c r="D22" s="167"/>
      <c r="E22" s="165" t="s">
        <v>119</v>
      </c>
      <c r="F22" s="167"/>
      <c r="G22" s="187" t="s">
        <v>120</v>
      </c>
      <c r="H22" s="188"/>
      <c r="I22" s="165" t="s">
        <v>121</v>
      </c>
      <c r="J22" s="167"/>
      <c r="K22" s="187" t="s">
        <v>122</v>
      </c>
      <c r="L22" s="193"/>
      <c r="M22" s="188"/>
      <c r="N22" s="187" t="s">
        <v>123</v>
      </c>
      <c r="O22" s="188"/>
      <c r="P22" s="165" t="s">
        <v>124</v>
      </c>
      <c r="Q22" s="166"/>
      <c r="R22" s="167"/>
      <c r="U22" s="125" t="s">
        <v>125</v>
      </c>
      <c r="V22" s="126"/>
      <c r="W22" s="126"/>
      <c r="X22" s="126"/>
      <c r="Y22" s="126"/>
      <c r="Z22" s="126"/>
      <c r="AA22" s="126"/>
      <c r="AB22" s="126"/>
      <c r="AC22" s="127"/>
      <c r="AD22" s="174" t="s">
        <v>117</v>
      </c>
      <c r="AE22" s="174"/>
      <c r="AF22" s="143" t="s">
        <v>126</v>
      </c>
      <c r="AG22" s="144"/>
      <c r="AH22" s="145" t="s">
        <v>127</v>
      </c>
      <c r="AI22" s="146"/>
      <c r="AK22" s="140" t="s">
        <v>128</v>
      </c>
      <c r="AL22" s="141"/>
      <c r="AM22" s="141"/>
      <c r="AN22" s="141"/>
      <c r="AO22" s="141"/>
      <c r="AP22" s="141"/>
      <c r="AQ22" s="142"/>
      <c r="AR22" s="140" t="s">
        <v>129</v>
      </c>
      <c r="AS22" s="141"/>
      <c r="AT22" s="141"/>
      <c r="AU22" s="142"/>
      <c r="AV22" s="143" t="s">
        <v>117</v>
      </c>
      <c r="AW22" s="144"/>
      <c r="AX22" s="143" t="s">
        <v>126</v>
      </c>
      <c r="AY22" s="144"/>
      <c r="AZ22" s="145" t="s">
        <v>127</v>
      </c>
      <c r="BA22" s="146"/>
    </row>
    <row r="23" spans="1:53" s="117" customFormat="1" ht="15.75" customHeight="1" thickBot="1" x14ac:dyDescent="0.25">
      <c r="A23" s="185"/>
      <c r="B23" s="185"/>
      <c r="C23" s="168"/>
      <c r="D23" s="170"/>
      <c r="E23" s="168"/>
      <c r="F23" s="170"/>
      <c r="G23" s="189"/>
      <c r="H23" s="190"/>
      <c r="I23" s="168"/>
      <c r="J23" s="170"/>
      <c r="K23" s="189"/>
      <c r="L23" s="194"/>
      <c r="M23" s="190"/>
      <c r="N23" s="189"/>
      <c r="O23" s="190"/>
      <c r="P23" s="168"/>
      <c r="Q23" s="169"/>
      <c r="R23" s="170"/>
      <c r="U23" s="147" t="s">
        <v>130</v>
      </c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9"/>
      <c r="AK23" s="150" t="s">
        <v>131</v>
      </c>
      <c r="AL23" s="151"/>
      <c r="AM23" s="151"/>
      <c r="AN23" s="151"/>
      <c r="AO23" s="151"/>
      <c r="AP23" s="151"/>
      <c r="AQ23" s="152"/>
      <c r="AR23" s="150" t="s">
        <v>133</v>
      </c>
      <c r="AS23" s="151"/>
      <c r="AT23" s="151"/>
      <c r="AU23" s="152"/>
      <c r="AV23" s="159">
        <v>8</v>
      </c>
      <c r="AW23" s="160"/>
      <c r="AX23" s="159">
        <v>2</v>
      </c>
      <c r="AY23" s="160"/>
      <c r="AZ23" s="159">
        <v>3</v>
      </c>
      <c r="BA23" s="160"/>
    </row>
    <row r="24" spans="1:53" s="117" customFormat="1" ht="14.25" customHeight="1" x14ac:dyDescent="0.2">
      <c r="A24" s="185"/>
      <c r="B24" s="185"/>
      <c r="C24" s="168"/>
      <c r="D24" s="170"/>
      <c r="E24" s="168"/>
      <c r="F24" s="170"/>
      <c r="G24" s="189"/>
      <c r="H24" s="190"/>
      <c r="I24" s="168"/>
      <c r="J24" s="170"/>
      <c r="K24" s="189"/>
      <c r="L24" s="194"/>
      <c r="M24" s="190"/>
      <c r="N24" s="189"/>
      <c r="O24" s="190"/>
      <c r="P24" s="168"/>
      <c r="Q24" s="169"/>
      <c r="R24" s="170"/>
      <c r="U24" s="175"/>
      <c r="V24" s="176"/>
      <c r="W24" s="176"/>
      <c r="X24" s="176"/>
      <c r="Y24" s="176"/>
      <c r="Z24" s="176"/>
      <c r="AA24" s="176"/>
      <c r="AB24" s="176"/>
      <c r="AC24" s="177"/>
      <c r="AD24" s="159"/>
      <c r="AE24" s="160"/>
      <c r="AF24" s="159"/>
      <c r="AG24" s="160"/>
      <c r="AH24" s="159"/>
      <c r="AI24" s="160"/>
      <c r="AK24" s="153"/>
      <c r="AL24" s="154"/>
      <c r="AM24" s="154"/>
      <c r="AN24" s="154"/>
      <c r="AO24" s="154"/>
      <c r="AP24" s="154"/>
      <c r="AQ24" s="155"/>
      <c r="AR24" s="153"/>
      <c r="AS24" s="154"/>
      <c r="AT24" s="154"/>
      <c r="AU24" s="155"/>
      <c r="AV24" s="161"/>
      <c r="AW24" s="162"/>
      <c r="AX24" s="161"/>
      <c r="AY24" s="162"/>
      <c r="AZ24" s="161"/>
      <c r="BA24" s="162"/>
    </row>
    <row r="25" spans="1:53" s="118" customFormat="1" ht="12" thickBot="1" x14ac:dyDescent="0.25">
      <c r="A25" s="185"/>
      <c r="B25" s="185"/>
      <c r="C25" s="168"/>
      <c r="D25" s="170"/>
      <c r="E25" s="168"/>
      <c r="F25" s="170"/>
      <c r="G25" s="189"/>
      <c r="H25" s="190"/>
      <c r="I25" s="168"/>
      <c r="J25" s="170"/>
      <c r="K25" s="189"/>
      <c r="L25" s="194"/>
      <c r="M25" s="190"/>
      <c r="N25" s="189"/>
      <c r="O25" s="190"/>
      <c r="P25" s="168"/>
      <c r="Q25" s="169"/>
      <c r="R25" s="170"/>
      <c r="U25" s="178"/>
      <c r="V25" s="179"/>
      <c r="W25" s="179"/>
      <c r="X25" s="179"/>
      <c r="Y25" s="179"/>
      <c r="Z25" s="179"/>
      <c r="AA25" s="179"/>
      <c r="AB25" s="179"/>
      <c r="AC25" s="180"/>
      <c r="AD25" s="181"/>
      <c r="AE25" s="182"/>
      <c r="AF25" s="181"/>
      <c r="AG25" s="182"/>
      <c r="AH25" s="181"/>
      <c r="AI25" s="182"/>
      <c r="AK25" s="153"/>
      <c r="AL25" s="154"/>
      <c r="AM25" s="154"/>
      <c r="AN25" s="154"/>
      <c r="AO25" s="154"/>
      <c r="AP25" s="154"/>
      <c r="AQ25" s="155"/>
      <c r="AR25" s="153"/>
      <c r="AS25" s="154"/>
      <c r="AT25" s="154"/>
      <c r="AU25" s="155"/>
      <c r="AV25" s="161"/>
      <c r="AW25" s="162"/>
      <c r="AX25" s="161"/>
      <c r="AY25" s="162"/>
      <c r="AZ25" s="161"/>
      <c r="BA25" s="162"/>
    </row>
    <row r="26" spans="1:53" s="118" customFormat="1" ht="12" thickBot="1" x14ac:dyDescent="0.25">
      <c r="A26" s="186"/>
      <c r="B26" s="186"/>
      <c r="C26" s="171"/>
      <c r="D26" s="173"/>
      <c r="E26" s="171"/>
      <c r="F26" s="173"/>
      <c r="G26" s="191"/>
      <c r="H26" s="192"/>
      <c r="I26" s="171"/>
      <c r="J26" s="173"/>
      <c r="K26" s="191"/>
      <c r="L26" s="195"/>
      <c r="M26" s="192"/>
      <c r="N26" s="191"/>
      <c r="O26" s="192"/>
      <c r="P26" s="171"/>
      <c r="Q26" s="172"/>
      <c r="R26" s="173"/>
      <c r="U26" s="134" t="s">
        <v>132</v>
      </c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6"/>
      <c r="AK26" s="153"/>
      <c r="AL26" s="154"/>
      <c r="AM26" s="154"/>
      <c r="AN26" s="154"/>
      <c r="AO26" s="154"/>
      <c r="AP26" s="154"/>
      <c r="AQ26" s="155"/>
      <c r="AR26" s="153"/>
      <c r="AS26" s="154"/>
      <c r="AT26" s="154"/>
      <c r="AU26" s="155"/>
      <c r="AV26" s="161"/>
      <c r="AW26" s="162"/>
      <c r="AX26" s="161"/>
      <c r="AY26" s="162"/>
      <c r="AZ26" s="161"/>
      <c r="BA26" s="162"/>
    </row>
    <row r="27" spans="1:53" s="118" customFormat="1" ht="12" thickBot="1" x14ac:dyDescent="0.25">
      <c r="A27" s="132">
        <v>1</v>
      </c>
      <c r="B27" s="119">
        <v>1</v>
      </c>
      <c r="C27" s="125">
        <v>15</v>
      </c>
      <c r="D27" s="127"/>
      <c r="E27" s="125">
        <v>2</v>
      </c>
      <c r="F27" s="127"/>
      <c r="G27" s="125"/>
      <c r="H27" s="127"/>
      <c r="I27" s="125"/>
      <c r="J27" s="127"/>
      <c r="K27" s="125"/>
      <c r="L27" s="126"/>
      <c r="M27" s="127"/>
      <c r="N27" s="125">
        <v>2</v>
      </c>
      <c r="O27" s="127"/>
      <c r="P27" s="125">
        <f>C27+E27+G27+I27+K27+N27</f>
        <v>19</v>
      </c>
      <c r="Q27" s="126"/>
      <c r="R27" s="127"/>
      <c r="U27" s="137"/>
      <c r="V27" s="138"/>
      <c r="W27" s="138"/>
      <c r="X27" s="138"/>
      <c r="Y27" s="138"/>
      <c r="Z27" s="138"/>
      <c r="AA27" s="138"/>
      <c r="AB27" s="138"/>
      <c r="AC27" s="139"/>
      <c r="AD27" s="125">
        <v>8</v>
      </c>
      <c r="AE27" s="127"/>
      <c r="AF27" s="125">
        <v>4</v>
      </c>
      <c r="AG27" s="127"/>
      <c r="AH27" s="125">
        <v>6</v>
      </c>
      <c r="AI27" s="127"/>
      <c r="AK27" s="156"/>
      <c r="AL27" s="157"/>
      <c r="AM27" s="157"/>
      <c r="AN27" s="157"/>
      <c r="AO27" s="157"/>
      <c r="AP27" s="157"/>
      <c r="AQ27" s="158"/>
      <c r="AR27" s="156"/>
      <c r="AS27" s="157"/>
      <c r="AT27" s="157"/>
      <c r="AU27" s="158"/>
      <c r="AV27" s="163"/>
      <c r="AW27" s="164"/>
      <c r="AX27" s="163"/>
      <c r="AY27" s="164"/>
      <c r="AZ27" s="163"/>
      <c r="BA27" s="164"/>
    </row>
    <row r="28" spans="1:53" s="118" customFormat="1" ht="12" thickBot="1" x14ac:dyDescent="0.25">
      <c r="A28" s="133"/>
      <c r="B28" s="119">
        <v>2</v>
      </c>
      <c r="C28" s="125">
        <v>20</v>
      </c>
      <c r="D28" s="127"/>
      <c r="E28" s="125">
        <v>3</v>
      </c>
      <c r="F28" s="127"/>
      <c r="G28" s="125"/>
      <c r="H28" s="127"/>
      <c r="I28" s="125"/>
      <c r="J28" s="127"/>
      <c r="K28" s="125"/>
      <c r="L28" s="126"/>
      <c r="M28" s="127"/>
      <c r="N28" s="125">
        <v>10</v>
      </c>
      <c r="O28" s="127"/>
      <c r="P28" s="125">
        <f t="shared" ref="P28:P34" si="0">C28+E28+G28+I28+K28+N28</f>
        <v>33</v>
      </c>
      <c r="Q28" s="126"/>
      <c r="R28" s="127"/>
    </row>
    <row r="29" spans="1:53" s="118" customFormat="1" ht="12" thickBot="1" x14ac:dyDescent="0.25">
      <c r="A29" s="132">
        <v>2</v>
      </c>
      <c r="B29" s="119">
        <v>3</v>
      </c>
      <c r="C29" s="125">
        <v>15</v>
      </c>
      <c r="D29" s="127"/>
      <c r="E29" s="125">
        <v>2</v>
      </c>
      <c r="F29" s="127"/>
      <c r="G29" s="125"/>
      <c r="H29" s="127"/>
      <c r="I29" s="125"/>
      <c r="J29" s="127"/>
      <c r="K29" s="125"/>
      <c r="L29" s="126"/>
      <c r="M29" s="127"/>
      <c r="N29" s="125">
        <v>2</v>
      </c>
      <c r="O29" s="127"/>
      <c r="P29" s="125">
        <f t="shared" si="0"/>
        <v>19</v>
      </c>
      <c r="Q29" s="126"/>
      <c r="R29" s="127"/>
    </row>
    <row r="30" spans="1:53" s="118" customFormat="1" ht="12" thickBot="1" x14ac:dyDescent="0.25">
      <c r="A30" s="133"/>
      <c r="B30" s="119">
        <v>4</v>
      </c>
      <c r="C30" s="125">
        <v>20</v>
      </c>
      <c r="D30" s="127"/>
      <c r="E30" s="125">
        <v>3</v>
      </c>
      <c r="F30" s="127"/>
      <c r="G30" s="125"/>
      <c r="H30" s="127"/>
      <c r="I30" s="125"/>
      <c r="J30" s="127"/>
      <c r="K30" s="125"/>
      <c r="L30" s="126"/>
      <c r="M30" s="127"/>
      <c r="N30" s="125">
        <v>10</v>
      </c>
      <c r="O30" s="127"/>
      <c r="P30" s="125">
        <f t="shared" si="0"/>
        <v>33</v>
      </c>
      <c r="Q30" s="126"/>
      <c r="R30" s="127"/>
    </row>
    <row r="31" spans="1:53" s="118" customFormat="1" ht="12" thickBot="1" x14ac:dyDescent="0.25">
      <c r="A31" s="132">
        <v>3</v>
      </c>
      <c r="B31" s="119">
        <v>5</v>
      </c>
      <c r="C31" s="125">
        <v>15</v>
      </c>
      <c r="D31" s="127"/>
      <c r="E31" s="125">
        <v>2</v>
      </c>
      <c r="F31" s="127"/>
      <c r="G31" s="125"/>
      <c r="H31" s="127"/>
      <c r="I31" s="125"/>
      <c r="J31" s="127"/>
      <c r="K31" s="125"/>
      <c r="L31" s="126"/>
      <c r="M31" s="127"/>
      <c r="N31" s="125">
        <v>2</v>
      </c>
      <c r="O31" s="127"/>
      <c r="P31" s="125">
        <f t="shared" si="0"/>
        <v>19</v>
      </c>
      <c r="Q31" s="126"/>
      <c r="R31" s="127"/>
    </row>
    <row r="32" spans="1:53" s="118" customFormat="1" ht="12" thickBot="1" x14ac:dyDescent="0.25">
      <c r="A32" s="133"/>
      <c r="B32" s="119">
        <v>6</v>
      </c>
      <c r="C32" s="125">
        <v>20</v>
      </c>
      <c r="D32" s="127"/>
      <c r="E32" s="125">
        <v>3</v>
      </c>
      <c r="F32" s="127"/>
      <c r="G32" s="125"/>
      <c r="H32" s="127"/>
      <c r="I32" s="125"/>
      <c r="J32" s="127"/>
      <c r="K32" s="125"/>
      <c r="L32" s="126"/>
      <c r="M32" s="127"/>
      <c r="N32" s="125">
        <v>10</v>
      </c>
      <c r="O32" s="127"/>
      <c r="P32" s="125">
        <f t="shared" si="0"/>
        <v>33</v>
      </c>
      <c r="Q32" s="126"/>
      <c r="R32" s="127"/>
    </row>
    <row r="33" spans="1:18" s="118" customFormat="1" ht="12" thickBot="1" x14ac:dyDescent="0.25">
      <c r="A33" s="132">
        <v>4</v>
      </c>
      <c r="B33" s="119">
        <v>7</v>
      </c>
      <c r="C33" s="125">
        <v>15</v>
      </c>
      <c r="D33" s="127"/>
      <c r="E33" s="125">
        <v>2</v>
      </c>
      <c r="F33" s="127"/>
      <c r="G33" s="125"/>
      <c r="H33" s="127"/>
      <c r="I33" s="125"/>
      <c r="J33" s="127"/>
      <c r="K33" s="125"/>
      <c r="L33" s="126"/>
      <c r="M33" s="127"/>
      <c r="N33" s="125">
        <v>2</v>
      </c>
      <c r="O33" s="127"/>
      <c r="P33" s="125">
        <f t="shared" si="0"/>
        <v>19</v>
      </c>
      <c r="Q33" s="126"/>
      <c r="R33" s="127"/>
    </row>
    <row r="34" spans="1:18" s="118" customFormat="1" ht="13.5" thickBot="1" x14ac:dyDescent="0.25">
      <c r="A34" s="133"/>
      <c r="B34" s="119">
        <v>8</v>
      </c>
      <c r="C34" s="125">
        <v>16</v>
      </c>
      <c r="D34" s="127"/>
      <c r="E34" s="125">
        <v>2</v>
      </c>
      <c r="F34" s="127"/>
      <c r="G34" s="125">
        <v>4</v>
      </c>
      <c r="H34" s="127"/>
      <c r="I34" s="125">
        <v>2</v>
      </c>
      <c r="J34" s="126"/>
      <c r="K34" s="130"/>
      <c r="L34" s="130"/>
      <c r="M34" s="131"/>
      <c r="N34" s="125"/>
      <c r="O34" s="127"/>
      <c r="P34" s="125">
        <f t="shared" si="0"/>
        <v>24</v>
      </c>
      <c r="Q34" s="126"/>
      <c r="R34" s="127"/>
    </row>
    <row r="35" spans="1:18" s="118" customFormat="1" ht="13.5" thickBot="1" x14ac:dyDescent="0.25">
      <c r="A35" s="128" t="s">
        <v>124</v>
      </c>
      <c r="B35" s="129"/>
      <c r="C35" s="125">
        <f>C27+C28+C29+C30+C31+C32+C33+C34</f>
        <v>136</v>
      </c>
      <c r="D35" s="127"/>
      <c r="E35" s="125">
        <f>E27+E28+E29+E30+E31+E32+E33+E34</f>
        <v>19</v>
      </c>
      <c r="F35" s="127"/>
      <c r="G35" s="125">
        <f>G27+G28+G29+G30+G31+G32+G33+G34</f>
        <v>4</v>
      </c>
      <c r="H35" s="127"/>
      <c r="I35" s="125">
        <f>I27+I28+I29+I30+I31+I32+I33+I34</f>
        <v>2</v>
      </c>
      <c r="J35" s="126"/>
      <c r="K35" s="130"/>
      <c r="L35" s="130"/>
      <c r="M35" s="131"/>
      <c r="N35" s="125">
        <f>N27+N28+N29+N30+N31+N32+N33+N34</f>
        <v>38</v>
      </c>
      <c r="O35" s="127"/>
      <c r="P35" s="125">
        <f>P27+P28+P29+P30+P31+P32+P33+P34</f>
        <v>199</v>
      </c>
      <c r="Q35" s="126"/>
      <c r="R35" s="127"/>
    </row>
  </sheetData>
  <mergeCells count="135">
    <mergeCell ref="B1:K1"/>
    <mergeCell ref="O1:AJ1"/>
    <mergeCell ref="J2:AK2"/>
    <mergeCell ref="B3:K3"/>
    <mergeCell ref="O3:AJ3"/>
    <mergeCell ref="O4:AJ4"/>
    <mergeCell ref="O5:AJ5"/>
    <mergeCell ref="O6:AJ6"/>
    <mergeCell ref="O7:AJ7"/>
    <mergeCell ref="O8:AJ8"/>
    <mergeCell ref="A10:BA10"/>
    <mergeCell ref="A11:A13"/>
    <mergeCell ref="B11:E11"/>
    <mergeCell ref="F11:F12"/>
    <mergeCell ref="G11:I11"/>
    <mergeCell ref="J11:J12"/>
    <mergeCell ref="AJ11:AJ12"/>
    <mergeCell ref="AK11:AN11"/>
    <mergeCell ref="K11:N11"/>
    <mergeCell ref="O11:R11"/>
    <mergeCell ref="S11:S12"/>
    <mergeCell ref="T11:V11"/>
    <mergeCell ref="W11:W12"/>
    <mergeCell ref="X11:Z11"/>
    <mergeCell ref="AO11:AR11"/>
    <mergeCell ref="AS11:AS12"/>
    <mergeCell ref="AT11:AV11"/>
    <mergeCell ref="AW11:AW12"/>
    <mergeCell ref="AX11:BA11"/>
    <mergeCell ref="A19:C19"/>
    <mergeCell ref="AA11:AA12"/>
    <mergeCell ref="AB11:AE11"/>
    <mergeCell ref="AF11:AF12"/>
    <mergeCell ref="AG11:AI11"/>
    <mergeCell ref="U21:AI21"/>
    <mergeCell ref="AK21:BA21"/>
    <mergeCell ref="A22:A26"/>
    <mergeCell ref="B22:B26"/>
    <mergeCell ref="C22:D26"/>
    <mergeCell ref="E22:F26"/>
    <mergeCell ref="G22:H26"/>
    <mergeCell ref="I22:J26"/>
    <mergeCell ref="K22:M26"/>
    <mergeCell ref="N22:O26"/>
    <mergeCell ref="P22:R26"/>
    <mergeCell ref="U22:AC22"/>
    <mergeCell ref="AD22:AE22"/>
    <mergeCell ref="AF22:AG22"/>
    <mergeCell ref="AH22:AI22"/>
    <mergeCell ref="AK22:AQ22"/>
    <mergeCell ref="U24:AC25"/>
    <mergeCell ref="AD24:AE25"/>
    <mergeCell ref="AF24:AG25"/>
    <mergeCell ref="AH24:AI25"/>
    <mergeCell ref="AR22:AU22"/>
    <mergeCell ref="AV22:AW22"/>
    <mergeCell ref="AX22:AY22"/>
    <mergeCell ref="AZ22:BA22"/>
    <mergeCell ref="U23:AI23"/>
    <mergeCell ref="AK23:AQ27"/>
    <mergeCell ref="AR23:AU27"/>
    <mergeCell ref="AV23:AW27"/>
    <mergeCell ref="AX23:AY27"/>
    <mergeCell ref="AZ23:BA27"/>
    <mergeCell ref="U26:AI26"/>
    <mergeCell ref="A27:A28"/>
    <mergeCell ref="C27:D27"/>
    <mergeCell ref="E27:F27"/>
    <mergeCell ref="G27:H27"/>
    <mergeCell ref="I27:J27"/>
    <mergeCell ref="K27:M27"/>
    <mergeCell ref="N27:O27"/>
    <mergeCell ref="P27:R27"/>
    <mergeCell ref="U27:AC27"/>
    <mergeCell ref="AD27:AE27"/>
    <mergeCell ref="AF27:AG27"/>
    <mergeCell ref="AH27:AI27"/>
    <mergeCell ref="C28:D28"/>
    <mergeCell ref="E28:F28"/>
    <mergeCell ref="G28:H28"/>
    <mergeCell ref="I28:J28"/>
    <mergeCell ref="K28:M28"/>
    <mergeCell ref="N28:O28"/>
    <mergeCell ref="P28:R28"/>
    <mergeCell ref="A29:A30"/>
    <mergeCell ref="C29:D29"/>
    <mergeCell ref="E29:F29"/>
    <mergeCell ref="G29:H29"/>
    <mergeCell ref="I29:J29"/>
    <mergeCell ref="K29:M29"/>
    <mergeCell ref="N29:O29"/>
    <mergeCell ref="P29:R29"/>
    <mergeCell ref="C30:D30"/>
    <mergeCell ref="E30:F30"/>
    <mergeCell ref="G30:H30"/>
    <mergeCell ref="I30:J30"/>
    <mergeCell ref="K30:M30"/>
    <mergeCell ref="N30:O30"/>
    <mergeCell ref="P30:R30"/>
    <mergeCell ref="A31:A32"/>
    <mergeCell ref="C31:D31"/>
    <mergeCell ref="E31:F31"/>
    <mergeCell ref="G31:H31"/>
    <mergeCell ref="I31:J31"/>
    <mergeCell ref="K31:M31"/>
    <mergeCell ref="N31:O31"/>
    <mergeCell ref="P31:R31"/>
    <mergeCell ref="C32:D32"/>
    <mergeCell ref="E32:F32"/>
    <mergeCell ref="G32:H32"/>
    <mergeCell ref="I32:J32"/>
    <mergeCell ref="K32:M32"/>
    <mergeCell ref="N32:O32"/>
    <mergeCell ref="P32:R32"/>
    <mergeCell ref="A33:A34"/>
    <mergeCell ref="C33:D33"/>
    <mergeCell ref="E33:F33"/>
    <mergeCell ref="G33:H33"/>
    <mergeCell ref="I33:J33"/>
    <mergeCell ref="K33:M33"/>
    <mergeCell ref="N33:O33"/>
    <mergeCell ref="P33:R33"/>
    <mergeCell ref="C34:D34"/>
    <mergeCell ref="E34:F34"/>
    <mergeCell ref="G34:H34"/>
    <mergeCell ref="I34:M34"/>
    <mergeCell ref="N34:O34"/>
    <mergeCell ref="P34:R34"/>
    <mergeCell ref="P35:R35"/>
    <mergeCell ref="A35:B35"/>
    <mergeCell ref="C35:D35"/>
    <mergeCell ref="E35:F35"/>
    <mergeCell ref="G35:H35"/>
    <mergeCell ref="I35:M35"/>
    <mergeCell ref="N35:O3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00"/>
  <sheetViews>
    <sheetView topLeftCell="A61" zoomScale="75" zoomScaleNormal="75" zoomScaleSheetLayoutView="75" workbookViewId="0">
      <selection activeCell="E75" sqref="E75"/>
    </sheetView>
  </sheetViews>
  <sheetFormatPr defaultRowHeight="18" x14ac:dyDescent="0.25"/>
  <cols>
    <col min="1" max="1" width="12.7109375" style="1" customWidth="1"/>
    <col min="2" max="2" width="42.7109375" style="2" customWidth="1"/>
    <col min="3" max="3" width="9.5703125" style="1" customWidth="1"/>
    <col min="4" max="4" width="12" style="1" customWidth="1"/>
    <col min="5" max="5" width="16.140625" style="1" bestFit="1" customWidth="1"/>
    <col min="6" max="6" width="10.140625" style="1" customWidth="1"/>
    <col min="7" max="7" width="13" style="1" customWidth="1"/>
    <col min="8" max="10" width="11.85546875" style="1" customWidth="1"/>
    <col min="11" max="11" width="13.7109375" style="1" customWidth="1"/>
    <col min="12" max="12" width="10.28515625" style="1" customWidth="1"/>
    <col min="13" max="13" width="5.42578125" style="4" customWidth="1"/>
    <col min="14" max="14" width="9.140625" style="1"/>
    <col min="15" max="15" width="5.140625" style="4" customWidth="1"/>
    <col min="16" max="16" width="9.140625" style="1"/>
    <col min="17" max="17" width="4.7109375" style="4" customWidth="1"/>
    <col min="18" max="18" width="9.140625" style="1" customWidth="1"/>
    <col min="19" max="19" width="4.42578125" style="4" customWidth="1"/>
    <col min="20" max="20" width="9.140625" style="1"/>
    <col min="21" max="21" width="4.42578125" style="4" customWidth="1"/>
    <col min="22" max="22" width="9.140625" style="1"/>
    <col min="23" max="23" width="5.140625" style="4" customWidth="1"/>
    <col min="24" max="24" width="9.140625" style="1"/>
    <col min="25" max="25" width="5.7109375" style="1" customWidth="1"/>
    <col min="26" max="26" width="9.140625" style="1"/>
    <col min="27" max="27" width="5.7109375" style="1" customWidth="1"/>
    <col min="28" max="28" width="9.140625" style="1"/>
    <col min="29" max="33" width="9.140625" style="4"/>
    <col min="34" max="34" width="9.140625" style="4" customWidth="1"/>
    <col min="35" max="106" width="9.140625" style="4"/>
    <col min="107" max="16384" width="9.140625" style="1"/>
  </cols>
  <sheetData>
    <row r="1" spans="1:106" ht="18.75" x14ac:dyDescent="0.3">
      <c r="A1" s="240" t="s">
        <v>26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2"/>
    </row>
    <row r="2" spans="1:106" ht="18.75" x14ac:dyDescent="0.3">
      <c r="A2" s="6"/>
      <c r="B2" s="11"/>
      <c r="C2" s="6"/>
      <c r="D2" s="6"/>
      <c r="E2" s="6"/>
      <c r="F2" s="6"/>
      <c r="G2" s="6"/>
      <c r="H2" s="6"/>
      <c r="I2" s="6"/>
      <c r="J2" s="6"/>
      <c r="K2" s="6"/>
      <c r="L2" s="6"/>
      <c r="M2" s="21"/>
      <c r="N2" s="6"/>
      <c r="O2" s="21"/>
      <c r="P2" s="6"/>
      <c r="Q2" s="21"/>
      <c r="R2" s="6"/>
      <c r="S2" s="21"/>
      <c r="T2" s="6"/>
      <c r="U2" s="21"/>
      <c r="V2" s="6"/>
      <c r="W2" s="21"/>
      <c r="X2" s="6"/>
      <c r="Y2" s="6"/>
      <c r="Z2" s="6"/>
      <c r="AA2" s="6"/>
      <c r="AB2" s="6"/>
    </row>
    <row r="3" spans="1:106" ht="15.75" customHeight="1" x14ac:dyDescent="0.25">
      <c r="A3" s="248" t="s">
        <v>23</v>
      </c>
      <c r="B3" s="252" t="s">
        <v>28</v>
      </c>
      <c r="C3" s="228" t="s">
        <v>0</v>
      </c>
      <c r="D3" s="228"/>
      <c r="E3" s="228"/>
      <c r="F3" s="229" t="s">
        <v>1</v>
      </c>
      <c r="G3" s="230"/>
      <c r="H3" s="230"/>
      <c r="I3" s="230"/>
      <c r="J3" s="230"/>
      <c r="K3" s="230"/>
      <c r="L3" s="15"/>
      <c r="M3" s="229" t="s">
        <v>2</v>
      </c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1"/>
    </row>
    <row r="4" spans="1:106" ht="23.25" customHeight="1" x14ac:dyDescent="0.25">
      <c r="A4" s="249"/>
      <c r="B4" s="253"/>
      <c r="C4" s="227" t="s">
        <v>3</v>
      </c>
      <c r="D4" s="227" t="s">
        <v>4</v>
      </c>
      <c r="E4" s="227" t="s">
        <v>16</v>
      </c>
      <c r="F4" s="227" t="s">
        <v>17</v>
      </c>
      <c r="G4" s="227" t="s">
        <v>5</v>
      </c>
      <c r="H4" s="232" t="s">
        <v>6</v>
      </c>
      <c r="I4" s="233"/>
      <c r="J4" s="233"/>
      <c r="K4" s="234"/>
      <c r="L4" s="227" t="s">
        <v>11</v>
      </c>
      <c r="M4" s="228" t="s">
        <v>7</v>
      </c>
      <c r="N4" s="228"/>
      <c r="O4" s="228"/>
      <c r="P4" s="228"/>
      <c r="Q4" s="228" t="s">
        <v>8</v>
      </c>
      <c r="R4" s="228"/>
      <c r="S4" s="228"/>
      <c r="T4" s="228"/>
      <c r="U4" s="229" t="s">
        <v>9</v>
      </c>
      <c r="V4" s="230"/>
      <c r="W4" s="230"/>
      <c r="X4" s="231"/>
      <c r="Y4" s="229" t="s">
        <v>20</v>
      </c>
      <c r="Z4" s="230"/>
      <c r="AA4" s="230"/>
      <c r="AB4" s="231"/>
    </row>
    <row r="5" spans="1:106" ht="18.75" x14ac:dyDescent="0.3">
      <c r="A5" s="249"/>
      <c r="B5" s="253"/>
      <c r="C5" s="227"/>
      <c r="D5" s="227"/>
      <c r="E5" s="227"/>
      <c r="F5" s="227"/>
      <c r="G5" s="227"/>
      <c r="H5" s="235"/>
      <c r="I5" s="236"/>
      <c r="J5" s="236"/>
      <c r="K5" s="237"/>
      <c r="L5" s="227"/>
      <c r="M5" s="228">
        <v>1</v>
      </c>
      <c r="N5" s="228"/>
      <c r="O5" s="222">
        <v>2</v>
      </c>
      <c r="P5" s="222"/>
      <c r="Q5" s="222">
        <v>3</v>
      </c>
      <c r="R5" s="222"/>
      <c r="S5" s="222">
        <v>4</v>
      </c>
      <c r="T5" s="222"/>
      <c r="U5" s="222">
        <v>5</v>
      </c>
      <c r="V5" s="222"/>
      <c r="W5" s="222">
        <v>6</v>
      </c>
      <c r="X5" s="222"/>
      <c r="Y5" s="246">
        <v>7</v>
      </c>
      <c r="Z5" s="247"/>
      <c r="AA5" s="246">
        <v>8</v>
      </c>
      <c r="AB5" s="247"/>
    </row>
    <row r="6" spans="1:106" ht="51" customHeight="1" x14ac:dyDescent="0.25">
      <c r="A6" s="249"/>
      <c r="B6" s="254"/>
      <c r="C6" s="227"/>
      <c r="D6" s="227"/>
      <c r="E6" s="227"/>
      <c r="F6" s="227"/>
      <c r="G6" s="227"/>
      <c r="H6" s="227" t="s">
        <v>32</v>
      </c>
      <c r="I6" s="227" t="s">
        <v>33</v>
      </c>
      <c r="J6" s="227" t="s">
        <v>34</v>
      </c>
      <c r="K6" s="227" t="s">
        <v>35</v>
      </c>
      <c r="L6" s="227"/>
      <c r="M6" s="243" t="s">
        <v>10</v>
      </c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5"/>
    </row>
    <row r="7" spans="1:106" ht="39.6" customHeight="1" x14ac:dyDescent="0.25">
      <c r="A7" s="250"/>
      <c r="B7" s="255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51">
        <v>15</v>
      </c>
      <c r="N7" s="251"/>
      <c r="O7" s="221">
        <v>20</v>
      </c>
      <c r="P7" s="221"/>
      <c r="Q7" s="221">
        <v>15</v>
      </c>
      <c r="R7" s="221"/>
      <c r="S7" s="221">
        <v>20</v>
      </c>
      <c r="T7" s="221"/>
      <c r="U7" s="221">
        <v>15</v>
      </c>
      <c r="V7" s="221"/>
      <c r="W7" s="221">
        <v>20</v>
      </c>
      <c r="X7" s="221"/>
      <c r="Y7" s="221">
        <v>15</v>
      </c>
      <c r="Z7" s="221"/>
      <c r="AA7" s="221">
        <v>16</v>
      </c>
      <c r="AB7" s="221"/>
    </row>
    <row r="8" spans="1:106" ht="19.5" thickBot="1" x14ac:dyDescent="0.35">
      <c r="A8" s="46">
        <v>1</v>
      </c>
      <c r="B8" s="47">
        <v>2</v>
      </c>
      <c r="C8" s="46">
        <v>3</v>
      </c>
      <c r="D8" s="47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7">
        <v>12</v>
      </c>
      <c r="M8" s="223">
        <v>13</v>
      </c>
      <c r="N8" s="223"/>
      <c r="O8" s="224">
        <v>14</v>
      </c>
      <c r="P8" s="224"/>
      <c r="Q8" s="223">
        <v>15</v>
      </c>
      <c r="R8" s="223"/>
      <c r="S8" s="224">
        <v>16</v>
      </c>
      <c r="T8" s="224"/>
      <c r="U8" s="223">
        <v>17</v>
      </c>
      <c r="V8" s="223"/>
      <c r="W8" s="224">
        <v>18</v>
      </c>
      <c r="X8" s="224"/>
      <c r="Y8" s="223">
        <v>19</v>
      </c>
      <c r="Z8" s="223"/>
      <c r="AA8" s="224">
        <v>20</v>
      </c>
      <c r="AB8" s="224"/>
    </row>
    <row r="9" spans="1:106" ht="18.75" x14ac:dyDescent="0.3">
      <c r="A9" s="212" t="s">
        <v>7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4"/>
      <c r="AC9" s="43"/>
    </row>
    <row r="10" spans="1:106" s="3" customFormat="1" ht="26.25" customHeight="1" x14ac:dyDescent="0.3">
      <c r="A10" s="48" t="s">
        <v>30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7"/>
      <c r="O10" s="8"/>
      <c r="P10" s="7"/>
      <c r="Q10" s="8"/>
      <c r="R10" s="7"/>
      <c r="S10" s="8"/>
      <c r="T10" s="7"/>
      <c r="U10" s="8"/>
      <c r="V10" s="7"/>
      <c r="W10" s="8"/>
      <c r="X10" s="7"/>
      <c r="Y10" s="7"/>
      <c r="Z10" s="7"/>
      <c r="AA10" s="7"/>
      <c r="AB10" s="49"/>
      <c r="AC10" s="44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</row>
    <row r="11" spans="1:106" s="4" customFormat="1" ht="37.5" x14ac:dyDescent="0.3">
      <c r="A11" s="63" t="s">
        <v>134</v>
      </c>
      <c r="B11" s="120" t="s">
        <v>159</v>
      </c>
      <c r="C11" s="35">
        <v>1</v>
      </c>
      <c r="D11" s="33"/>
      <c r="E11" s="34">
        <v>4</v>
      </c>
      <c r="F11" s="64">
        <v>120</v>
      </c>
      <c r="G11" s="34">
        <f t="shared" ref="G11:G17" si="0">N11+P11+R11+T11+V11+X11+Z11+AB11</f>
        <v>75</v>
      </c>
      <c r="H11" s="63">
        <f t="shared" ref="H11:H16" si="1">G11-K11-I11-J11</f>
        <v>19</v>
      </c>
      <c r="I11" s="63">
        <v>56</v>
      </c>
      <c r="J11" s="63">
        <v>0</v>
      </c>
      <c r="K11" s="63">
        <v>0</v>
      </c>
      <c r="L11" s="34">
        <f>F11-G11</f>
        <v>45</v>
      </c>
      <c r="M11" s="34">
        <v>5</v>
      </c>
      <c r="N11" s="34">
        <f t="shared" ref="N11:N19" si="2">M11*$M$7</f>
        <v>75</v>
      </c>
      <c r="O11" s="34"/>
      <c r="P11" s="34">
        <f>O11*$O$7</f>
        <v>0</v>
      </c>
      <c r="Q11" s="34"/>
      <c r="R11" s="34">
        <f>Q11*$Q$7</f>
        <v>0</v>
      </c>
      <c r="S11" s="34"/>
      <c r="T11" s="34">
        <f t="shared" ref="T11:T24" si="3">S11*$S$7</f>
        <v>0</v>
      </c>
      <c r="U11" s="34"/>
      <c r="V11" s="34">
        <f t="shared" ref="V11:V24" si="4">U11*$U$7</f>
        <v>0</v>
      </c>
      <c r="W11" s="34"/>
      <c r="X11" s="34">
        <f t="shared" ref="X11:X24" si="5">W11*$W$7</f>
        <v>0</v>
      </c>
      <c r="Y11" s="34"/>
      <c r="Z11" s="34">
        <f t="shared" ref="Z11:Z24" si="6">Y11*$Y$7</f>
        <v>0</v>
      </c>
      <c r="AA11" s="34"/>
      <c r="AB11" s="51">
        <f t="shared" ref="AB11:AB24" si="7">AA11*$AA$7</f>
        <v>0</v>
      </c>
      <c r="AC11" s="43"/>
    </row>
    <row r="12" spans="1:106" s="4" customFormat="1" ht="18.75" x14ac:dyDescent="0.3">
      <c r="A12" s="63" t="s">
        <v>135</v>
      </c>
      <c r="B12" s="120" t="s">
        <v>37</v>
      </c>
      <c r="C12" s="35">
        <v>1</v>
      </c>
      <c r="D12" s="33"/>
      <c r="E12" s="34">
        <f>F12/30</f>
        <v>5</v>
      </c>
      <c r="F12" s="64">
        <v>150</v>
      </c>
      <c r="G12" s="34">
        <f t="shared" si="0"/>
        <v>75</v>
      </c>
      <c r="H12" s="63">
        <f t="shared" si="1"/>
        <v>13</v>
      </c>
      <c r="I12" s="63">
        <v>62</v>
      </c>
      <c r="J12" s="63">
        <v>0</v>
      </c>
      <c r="K12" s="63">
        <v>0</v>
      </c>
      <c r="L12" s="34">
        <f t="shared" ref="L12:L24" si="8">F12-G12</f>
        <v>75</v>
      </c>
      <c r="M12" s="34">
        <v>5</v>
      </c>
      <c r="N12" s="34">
        <f t="shared" si="2"/>
        <v>75</v>
      </c>
      <c r="O12" s="34"/>
      <c r="P12" s="34">
        <f t="shared" ref="P12:P22" si="9">O12*$O$7</f>
        <v>0</v>
      </c>
      <c r="Q12" s="34"/>
      <c r="R12" s="34">
        <f>Q12*$Q$7</f>
        <v>0</v>
      </c>
      <c r="S12" s="34"/>
      <c r="T12" s="34">
        <f t="shared" si="3"/>
        <v>0</v>
      </c>
      <c r="U12" s="34"/>
      <c r="V12" s="34">
        <f t="shared" si="4"/>
        <v>0</v>
      </c>
      <c r="W12" s="34"/>
      <c r="X12" s="34">
        <f t="shared" si="5"/>
        <v>0</v>
      </c>
      <c r="Y12" s="34"/>
      <c r="Z12" s="34">
        <f t="shared" si="6"/>
        <v>0</v>
      </c>
      <c r="AA12" s="34"/>
      <c r="AB12" s="51">
        <f t="shared" si="7"/>
        <v>0</v>
      </c>
      <c r="AC12" s="43"/>
    </row>
    <row r="13" spans="1:106" s="4" customFormat="1" ht="37.5" x14ac:dyDescent="0.3">
      <c r="A13" s="63" t="s">
        <v>136</v>
      </c>
      <c r="B13" s="121" t="s">
        <v>201</v>
      </c>
      <c r="C13" s="35">
        <v>2</v>
      </c>
      <c r="D13" s="33"/>
      <c r="E13" s="34">
        <v>4</v>
      </c>
      <c r="F13" s="64">
        <v>120</v>
      </c>
      <c r="G13" s="34">
        <f t="shared" si="0"/>
        <v>80</v>
      </c>
      <c r="H13" s="63">
        <f t="shared" si="1"/>
        <v>40</v>
      </c>
      <c r="I13" s="63">
        <v>20</v>
      </c>
      <c r="J13" s="63">
        <v>0</v>
      </c>
      <c r="K13" s="63">
        <v>20</v>
      </c>
      <c r="L13" s="34">
        <f t="shared" si="8"/>
        <v>40</v>
      </c>
      <c r="M13" s="34"/>
      <c r="N13" s="34">
        <f t="shared" si="2"/>
        <v>0</v>
      </c>
      <c r="O13" s="34">
        <v>4</v>
      </c>
      <c r="P13" s="34">
        <f t="shared" si="9"/>
        <v>80</v>
      </c>
      <c r="Q13" s="34"/>
      <c r="R13" s="34">
        <f t="shared" ref="R13:R24" si="10">Q13*$Q$7</f>
        <v>0</v>
      </c>
      <c r="S13" s="34"/>
      <c r="T13" s="34">
        <f t="shared" si="3"/>
        <v>0</v>
      </c>
      <c r="U13" s="34"/>
      <c r="V13" s="34">
        <f t="shared" si="4"/>
        <v>0</v>
      </c>
      <c r="W13" s="34"/>
      <c r="X13" s="34">
        <f t="shared" si="5"/>
        <v>0</v>
      </c>
      <c r="Y13" s="34"/>
      <c r="Z13" s="34">
        <f t="shared" si="6"/>
        <v>0</v>
      </c>
      <c r="AA13" s="34"/>
      <c r="AB13" s="51">
        <f t="shared" si="7"/>
        <v>0</v>
      </c>
      <c r="AC13" s="43"/>
    </row>
    <row r="14" spans="1:106" s="4" customFormat="1" ht="18.75" x14ac:dyDescent="0.3">
      <c r="A14" s="63" t="s">
        <v>137</v>
      </c>
      <c r="B14" s="121" t="s">
        <v>192</v>
      </c>
      <c r="C14" s="35">
        <v>2</v>
      </c>
      <c r="D14" s="33"/>
      <c r="E14" s="34">
        <f>F14/30</f>
        <v>5</v>
      </c>
      <c r="F14" s="64">
        <v>150</v>
      </c>
      <c r="G14" s="34">
        <f t="shared" si="0"/>
        <v>80</v>
      </c>
      <c r="H14" s="63">
        <f t="shared" si="1"/>
        <v>40</v>
      </c>
      <c r="I14" s="63">
        <v>40</v>
      </c>
      <c r="J14" s="63">
        <v>0</v>
      </c>
      <c r="K14" s="63">
        <v>0</v>
      </c>
      <c r="L14" s="34">
        <f t="shared" si="8"/>
        <v>70</v>
      </c>
      <c r="M14" s="34"/>
      <c r="N14" s="34">
        <f t="shared" si="2"/>
        <v>0</v>
      </c>
      <c r="O14" s="34">
        <v>4</v>
      </c>
      <c r="P14" s="34">
        <f t="shared" si="9"/>
        <v>80</v>
      </c>
      <c r="Q14" s="34"/>
      <c r="R14" s="34">
        <f t="shared" si="10"/>
        <v>0</v>
      </c>
      <c r="S14" s="34"/>
      <c r="T14" s="34">
        <f t="shared" si="3"/>
        <v>0</v>
      </c>
      <c r="U14" s="34"/>
      <c r="V14" s="34">
        <f t="shared" si="4"/>
        <v>0</v>
      </c>
      <c r="W14" s="34"/>
      <c r="X14" s="34">
        <f t="shared" si="5"/>
        <v>0</v>
      </c>
      <c r="Y14" s="34"/>
      <c r="Z14" s="34">
        <f t="shared" si="6"/>
        <v>0</v>
      </c>
      <c r="AA14" s="34"/>
      <c r="AB14" s="51">
        <f t="shared" si="7"/>
        <v>0</v>
      </c>
      <c r="AC14" s="43"/>
    </row>
    <row r="15" spans="1:106" s="4" customFormat="1" ht="18.75" x14ac:dyDescent="0.3">
      <c r="A15" s="63" t="s">
        <v>184</v>
      </c>
      <c r="B15" s="120" t="s">
        <v>160</v>
      </c>
      <c r="C15" s="35">
        <v>2</v>
      </c>
      <c r="D15" s="33"/>
      <c r="E15" s="34">
        <f t="shared" ref="E15:E21" si="11">F15/30</f>
        <v>5</v>
      </c>
      <c r="F15" s="64">
        <v>150</v>
      </c>
      <c r="G15" s="34">
        <f t="shared" si="0"/>
        <v>80</v>
      </c>
      <c r="H15" s="63">
        <f t="shared" si="1"/>
        <v>30</v>
      </c>
      <c r="I15" s="63">
        <v>30</v>
      </c>
      <c r="J15" s="63">
        <v>20</v>
      </c>
      <c r="K15" s="63"/>
      <c r="L15" s="34">
        <f t="shared" si="8"/>
        <v>70</v>
      </c>
      <c r="M15" s="34"/>
      <c r="N15" s="34">
        <f t="shared" si="2"/>
        <v>0</v>
      </c>
      <c r="O15" s="34">
        <v>4</v>
      </c>
      <c r="P15" s="34">
        <f t="shared" si="9"/>
        <v>80</v>
      </c>
      <c r="Q15" s="34"/>
      <c r="R15" s="34">
        <f t="shared" si="10"/>
        <v>0</v>
      </c>
      <c r="S15" s="34"/>
      <c r="T15" s="34">
        <f t="shared" si="3"/>
        <v>0</v>
      </c>
      <c r="U15" s="34"/>
      <c r="V15" s="34">
        <f t="shared" si="4"/>
        <v>0</v>
      </c>
      <c r="W15" s="34"/>
      <c r="X15" s="34">
        <f t="shared" si="5"/>
        <v>0</v>
      </c>
      <c r="Y15" s="34"/>
      <c r="Z15" s="34">
        <f t="shared" si="6"/>
        <v>0</v>
      </c>
      <c r="AA15" s="34"/>
      <c r="AB15" s="51">
        <f t="shared" si="7"/>
        <v>0</v>
      </c>
      <c r="AC15" s="43"/>
    </row>
    <row r="16" spans="1:106" s="4" customFormat="1" ht="18.75" x14ac:dyDescent="0.3">
      <c r="A16" s="63" t="s">
        <v>189</v>
      </c>
      <c r="B16" s="120" t="s">
        <v>190</v>
      </c>
      <c r="C16" s="35"/>
      <c r="D16" s="33">
        <v>2</v>
      </c>
      <c r="E16" s="34">
        <v>3</v>
      </c>
      <c r="F16" s="64">
        <v>90</v>
      </c>
      <c r="G16" s="34">
        <f t="shared" si="0"/>
        <v>40</v>
      </c>
      <c r="H16" s="63">
        <f t="shared" si="1"/>
        <v>32</v>
      </c>
      <c r="I16" s="63">
        <v>0</v>
      </c>
      <c r="J16" s="63">
        <v>8</v>
      </c>
      <c r="K16" s="63">
        <v>0</v>
      </c>
      <c r="L16" s="34">
        <f>F16-G16</f>
        <v>50</v>
      </c>
      <c r="M16" s="34"/>
      <c r="N16" s="34">
        <f t="shared" si="2"/>
        <v>0</v>
      </c>
      <c r="O16" s="34">
        <v>2</v>
      </c>
      <c r="P16" s="34">
        <f>O16*$O$7</f>
        <v>40</v>
      </c>
      <c r="Q16" s="34"/>
      <c r="R16" s="34">
        <f>Q16*$Q$7</f>
        <v>0</v>
      </c>
      <c r="S16" s="34"/>
      <c r="T16" s="34">
        <f>S16*$S$7</f>
        <v>0</v>
      </c>
      <c r="U16" s="34"/>
      <c r="V16" s="34">
        <f>U16*$U$7</f>
        <v>0</v>
      </c>
      <c r="W16" s="34"/>
      <c r="X16" s="34">
        <f>W16*$W$7</f>
        <v>0</v>
      </c>
      <c r="Y16" s="34"/>
      <c r="Z16" s="34">
        <f>Y16*$Y$7</f>
        <v>0</v>
      </c>
      <c r="AA16" s="34"/>
      <c r="AB16" s="51">
        <f>AA16*$AA$7</f>
        <v>0</v>
      </c>
      <c r="AC16" s="43"/>
    </row>
    <row r="17" spans="1:106" s="4" customFormat="1" ht="37.5" x14ac:dyDescent="0.3">
      <c r="A17" s="63" t="s">
        <v>138</v>
      </c>
      <c r="B17" s="120" t="s">
        <v>22</v>
      </c>
      <c r="C17" s="35">
        <v>1</v>
      </c>
      <c r="D17" s="33"/>
      <c r="E17" s="34">
        <f t="shared" si="11"/>
        <v>5</v>
      </c>
      <c r="F17" s="64">
        <v>150</v>
      </c>
      <c r="G17" s="34">
        <f t="shared" si="0"/>
        <v>60</v>
      </c>
      <c r="H17" s="63">
        <f>G17-K17-I17-J17</f>
        <v>40</v>
      </c>
      <c r="I17" s="63">
        <v>0</v>
      </c>
      <c r="J17" s="63">
        <v>20</v>
      </c>
      <c r="K17" s="63">
        <v>0</v>
      </c>
      <c r="L17" s="34">
        <f t="shared" si="8"/>
        <v>90</v>
      </c>
      <c r="M17" s="34">
        <v>4</v>
      </c>
      <c r="N17" s="34">
        <f t="shared" si="2"/>
        <v>60</v>
      </c>
      <c r="O17" s="34"/>
      <c r="P17" s="34">
        <f t="shared" si="9"/>
        <v>0</v>
      </c>
      <c r="Q17" s="34"/>
      <c r="R17" s="34">
        <f t="shared" si="10"/>
        <v>0</v>
      </c>
      <c r="S17" s="34"/>
      <c r="T17" s="34">
        <f t="shared" si="3"/>
        <v>0</v>
      </c>
      <c r="U17" s="34"/>
      <c r="V17" s="34">
        <f t="shared" si="4"/>
        <v>0</v>
      </c>
      <c r="W17" s="34"/>
      <c r="X17" s="34">
        <f t="shared" si="5"/>
        <v>0</v>
      </c>
      <c r="Y17" s="34"/>
      <c r="Z17" s="34">
        <f t="shared" si="6"/>
        <v>0</v>
      </c>
      <c r="AA17" s="34"/>
      <c r="AB17" s="51">
        <f t="shared" si="7"/>
        <v>0</v>
      </c>
      <c r="AC17" s="43"/>
    </row>
    <row r="18" spans="1:106" s="4" customFormat="1" ht="37.5" x14ac:dyDescent="0.3">
      <c r="A18" s="63" t="s">
        <v>139</v>
      </c>
      <c r="B18" s="120" t="s">
        <v>36</v>
      </c>
      <c r="C18" s="35"/>
      <c r="D18" s="33">
        <v>2</v>
      </c>
      <c r="E18" s="34">
        <v>3</v>
      </c>
      <c r="F18" s="64">
        <v>90</v>
      </c>
      <c r="G18" s="34">
        <f t="shared" ref="G18:G24" si="12">N18+P18+R18+T18+V18+X18+Z18+AB18</f>
        <v>40</v>
      </c>
      <c r="H18" s="63">
        <f t="shared" ref="H18:H24" si="13">G18-K18-I18-J18</f>
        <v>24</v>
      </c>
      <c r="I18" s="63">
        <v>8</v>
      </c>
      <c r="J18" s="63">
        <v>8</v>
      </c>
      <c r="K18" s="63">
        <v>0</v>
      </c>
      <c r="L18" s="34">
        <f t="shared" si="8"/>
        <v>50</v>
      </c>
      <c r="M18" s="34"/>
      <c r="N18" s="34">
        <f t="shared" si="2"/>
        <v>0</v>
      </c>
      <c r="O18" s="34">
        <v>2</v>
      </c>
      <c r="P18" s="34">
        <f t="shared" si="9"/>
        <v>40</v>
      </c>
      <c r="Q18" s="34"/>
      <c r="R18" s="34">
        <f t="shared" si="10"/>
        <v>0</v>
      </c>
      <c r="S18" s="34"/>
      <c r="T18" s="34">
        <f t="shared" si="3"/>
        <v>0</v>
      </c>
      <c r="U18" s="34"/>
      <c r="V18" s="34">
        <f t="shared" si="4"/>
        <v>0</v>
      </c>
      <c r="W18" s="34"/>
      <c r="X18" s="34">
        <f t="shared" si="5"/>
        <v>0</v>
      </c>
      <c r="Y18" s="34"/>
      <c r="Z18" s="34">
        <f t="shared" si="6"/>
        <v>0</v>
      </c>
      <c r="AA18" s="34"/>
      <c r="AB18" s="51">
        <f t="shared" si="7"/>
        <v>0</v>
      </c>
      <c r="AC18" s="43"/>
    </row>
    <row r="19" spans="1:106" s="4" customFormat="1" ht="18.75" x14ac:dyDescent="0.3">
      <c r="A19" s="63" t="s">
        <v>184</v>
      </c>
      <c r="B19" s="120" t="s">
        <v>193</v>
      </c>
      <c r="C19" s="35"/>
      <c r="D19" s="33">
        <v>2</v>
      </c>
      <c r="E19" s="34">
        <f t="shared" si="11"/>
        <v>5</v>
      </c>
      <c r="F19" s="64">
        <v>150</v>
      </c>
      <c r="G19" s="34">
        <f t="shared" si="12"/>
        <v>100</v>
      </c>
      <c r="H19" s="63">
        <f t="shared" si="13"/>
        <v>20</v>
      </c>
      <c r="I19" s="63">
        <v>0</v>
      </c>
      <c r="J19" s="63">
        <v>0</v>
      </c>
      <c r="K19" s="63">
        <v>80</v>
      </c>
      <c r="L19" s="34">
        <f t="shared" si="8"/>
        <v>50</v>
      </c>
      <c r="M19" s="34"/>
      <c r="N19" s="34">
        <f t="shared" si="2"/>
        <v>0</v>
      </c>
      <c r="O19" s="34">
        <v>5</v>
      </c>
      <c r="P19" s="34">
        <f t="shared" si="9"/>
        <v>100</v>
      </c>
      <c r="Q19" s="34"/>
      <c r="R19" s="34">
        <f t="shared" si="10"/>
        <v>0</v>
      </c>
      <c r="S19" s="34"/>
      <c r="T19" s="34">
        <f t="shared" si="3"/>
        <v>0</v>
      </c>
      <c r="U19" s="34"/>
      <c r="V19" s="34">
        <f t="shared" si="4"/>
        <v>0</v>
      </c>
      <c r="W19" s="34"/>
      <c r="X19" s="34">
        <f t="shared" si="5"/>
        <v>0</v>
      </c>
      <c r="Y19" s="34"/>
      <c r="Z19" s="34">
        <f t="shared" si="6"/>
        <v>0</v>
      </c>
      <c r="AA19" s="34"/>
      <c r="AB19" s="51">
        <f t="shared" si="7"/>
        <v>0</v>
      </c>
      <c r="AC19" s="43"/>
    </row>
    <row r="20" spans="1:106" s="4" customFormat="1" ht="18.75" x14ac:dyDescent="0.3">
      <c r="A20" s="63" t="s">
        <v>140</v>
      </c>
      <c r="B20" s="120" t="s">
        <v>191</v>
      </c>
      <c r="C20" s="35">
        <v>1</v>
      </c>
      <c r="D20" s="33"/>
      <c r="E20" s="34">
        <f t="shared" si="11"/>
        <v>5</v>
      </c>
      <c r="F20" s="64">
        <v>150</v>
      </c>
      <c r="G20" s="34">
        <f t="shared" si="12"/>
        <v>75</v>
      </c>
      <c r="H20" s="63">
        <f t="shared" si="13"/>
        <v>37</v>
      </c>
      <c r="I20" s="63">
        <v>18</v>
      </c>
      <c r="J20" s="63">
        <v>20</v>
      </c>
      <c r="K20" s="63"/>
      <c r="L20" s="34">
        <f t="shared" si="8"/>
        <v>75</v>
      </c>
      <c r="M20" s="34">
        <v>5</v>
      </c>
      <c r="N20" s="34">
        <f>M20*$M$7</f>
        <v>75</v>
      </c>
      <c r="O20" s="34"/>
      <c r="P20" s="34">
        <f t="shared" si="9"/>
        <v>0</v>
      </c>
      <c r="Q20" s="34"/>
      <c r="R20" s="34">
        <f t="shared" si="10"/>
        <v>0</v>
      </c>
      <c r="S20" s="34"/>
      <c r="T20" s="34">
        <f t="shared" si="3"/>
        <v>0</v>
      </c>
      <c r="U20" s="34"/>
      <c r="V20" s="34">
        <f t="shared" si="4"/>
        <v>0</v>
      </c>
      <c r="W20" s="34"/>
      <c r="X20" s="34">
        <f t="shared" si="5"/>
        <v>0</v>
      </c>
      <c r="Y20" s="34"/>
      <c r="Z20" s="34">
        <f t="shared" si="6"/>
        <v>0</v>
      </c>
      <c r="AA20" s="34"/>
      <c r="AB20" s="51">
        <f t="shared" si="7"/>
        <v>0</v>
      </c>
      <c r="AC20" s="43"/>
    </row>
    <row r="21" spans="1:106" s="4" customFormat="1" ht="18.75" x14ac:dyDescent="0.3">
      <c r="A21" s="63" t="s">
        <v>141</v>
      </c>
      <c r="B21" s="120" t="s">
        <v>43</v>
      </c>
      <c r="C21" s="35"/>
      <c r="D21" s="33">
        <v>2</v>
      </c>
      <c r="E21" s="34">
        <f t="shared" si="11"/>
        <v>5</v>
      </c>
      <c r="F21" s="64">
        <v>150</v>
      </c>
      <c r="G21" s="34">
        <f t="shared" si="12"/>
        <v>80</v>
      </c>
      <c r="H21" s="63">
        <f t="shared" si="13"/>
        <v>40</v>
      </c>
      <c r="I21" s="63"/>
      <c r="J21" s="63">
        <v>40</v>
      </c>
      <c r="K21" s="63"/>
      <c r="L21" s="34">
        <f t="shared" si="8"/>
        <v>70</v>
      </c>
      <c r="M21" s="34"/>
      <c r="N21" s="34">
        <f>M21*$M$7</f>
        <v>0</v>
      </c>
      <c r="O21" s="34">
        <v>4</v>
      </c>
      <c r="P21" s="34">
        <f t="shared" si="9"/>
        <v>80</v>
      </c>
      <c r="Q21" s="34"/>
      <c r="R21" s="34">
        <f>Q21*$Q$7</f>
        <v>0</v>
      </c>
      <c r="S21" s="34"/>
      <c r="T21" s="34">
        <f t="shared" si="3"/>
        <v>0</v>
      </c>
      <c r="U21" s="34"/>
      <c r="V21" s="34">
        <f t="shared" si="4"/>
        <v>0</v>
      </c>
      <c r="W21" s="34"/>
      <c r="X21" s="34">
        <f t="shared" si="5"/>
        <v>0</v>
      </c>
      <c r="Y21" s="34"/>
      <c r="Z21" s="34">
        <f t="shared" si="6"/>
        <v>0</v>
      </c>
      <c r="AA21" s="34"/>
      <c r="AB21" s="51">
        <f t="shared" si="7"/>
        <v>0</v>
      </c>
      <c r="AC21" s="43"/>
    </row>
    <row r="22" spans="1:106" s="4" customFormat="1" ht="18.75" x14ac:dyDescent="0.3">
      <c r="A22" s="63" t="s">
        <v>152</v>
      </c>
      <c r="B22" s="120" t="s">
        <v>41</v>
      </c>
      <c r="C22" s="35"/>
      <c r="D22" s="33">
        <v>1</v>
      </c>
      <c r="E22" s="34">
        <v>3</v>
      </c>
      <c r="F22" s="64">
        <v>90</v>
      </c>
      <c r="G22" s="34">
        <f t="shared" si="12"/>
        <v>30</v>
      </c>
      <c r="H22" s="63">
        <f t="shared" si="13"/>
        <v>20</v>
      </c>
      <c r="I22" s="63">
        <v>0</v>
      </c>
      <c r="J22" s="63">
        <v>10</v>
      </c>
      <c r="K22" s="63">
        <v>0</v>
      </c>
      <c r="L22" s="34">
        <f t="shared" si="8"/>
        <v>60</v>
      </c>
      <c r="M22" s="34">
        <v>2</v>
      </c>
      <c r="N22" s="34">
        <f>M22*$M$7</f>
        <v>30</v>
      </c>
      <c r="O22" s="34"/>
      <c r="P22" s="34">
        <f t="shared" si="9"/>
        <v>0</v>
      </c>
      <c r="Q22" s="34"/>
      <c r="R22" s="34">
        <f t="shared" si="10"/>
        <v>0</v>
      </c>
      <c r="S22" s="34"/>
      <c r="T22" s="34">
        <f t="shared" si="3"/>
        <v>0</v>
      </c>
      <c r="U22" s="34"/>
      <c r="V22" s="34">
        <f t="shared" si="4"/>
        <v>0</v>
      </c>
      <c r="W22" s="34"/>
      <c r="X22" s="34">
        <f t="shared" si="5"/>
        <v>0</v>
      </c>
      <c r="Y22" s="34"/>
      <c r="Z22" s="34">
        <f t="shared" si="6"/>
        <v>0</v>
      </c>
      <c r="AA22" s="34"/>
      <c r="AB22" s="51">
        <f t="shared" si="7"/>
        <v>0</v>
      </c>
      <c r="AC22" s="43"/>
    </row>
    <row r="23" spans="1:106" s="4" customFormat="1" ht="18.75" x14ac:dyDescent="0.3">
      <c r="A23" s="63" t="s">
        <v>188</v>
      </c>
      <c r="B23" s="120" t="s">
        <v>187</v>
      </c>
      <c r="C23" s="35"/>
      <c r="D23" s="33">
        <v>1</v>
      </c>
      <c r="E23" s="34">
        <v>4</v>
      </c>
      <c r="F23" s="64">
        <v>120</v>
      </c>
      <c r="G23" s="34">
        <f t="shared" si="12"/>
        <v>60</v>
      </c>
      <c r="H23" s="63">
        <f t="shared" si="13"/>
        <v>30</v>
      </c>
      <c r="I23" s="63">
        <v>16</v>
      </c>
      <c r="J23" s="63">
        <v>14</v>
      </c>
      <c r="K23" s="63">
        <v>0</v>
      </c>
      <c r="L23" s="34">
        <f t="shared" si="8"/>
        <v>60</v>
      </c>
      <c r="M23" s="34">
        <v>4</v>
      </c>
      <c r="N23" s="34">
        <f>M23*$M$7</f>
        <v>60</v>
      </c>
      <c r="O23" s="34"/>
      <c r="P23" s="34">
        <f>O23*$O$7</f>
        <v>0</v>
      </c>
      <c r="Q23" s="34"/>
      <c r="R23" s="34">
        <f>Q23*$Q$7</f>
        <v>0</v>
      </c>
      <c r="S23" s="34"/>
      <c r="T23" s="34">
        <f>S23*$S$7</f>
        <v>0</v>
      </c>
      <c r="U23" s="34"/>
      <c r="V23" s="34">
        <f>U23*$U$7</f>
        <v>0</v>
      </c>
      <c r="W23" s="34"/>
      <c r="X23" s="34">
        <f>W23*$W$7</f>
        <v>0</v>
      </c>
      <c r="Y23" s="34"/>
      <c r="Z23" s="34">
        <f>Y23*$Y$7</f>
        <v>0</v>
      </c>
      <c r="AA23" s="34"/>
      <c r="AB23" s="51">
        <f>AA23*$AA$7</f>
        <v>0</v>
      </c>
      <c r="AC23" s="43"/>
    </row>
    <row r="24" spans="1:106" s="4" customFormat="1" ht="18.75" x14ac:dyDescent="0.3">
      <c r="A24" s="63" t="s">
        <v>142</v>
      </c>
      <c r="B24" s="120" t="s">
        <v>21</v>
      </c>
      <c r="C24" s="35">
        <v>2</v>
      </c>
      <c r="D24" s="33"/>
      <c r="E24" s="34">
        <v>4</v>
      </c>
      <c r="F24" s="64">
        <v>120</v>
      </c>
      <c r="G24" s="34">
        <f t="shared" si="12"/>
        <v>60</v>
      </c>
      <c r="H24" s="63">
        <f t="shared" si="13"/>
        <v>48</v>
      </c>
      <c r="I24" s="63">
        <v>0</v>
      </c>
      <c r="J24" s="63">
        <v>12</v>
      </c>
      <c r="K24" s="63">
        <v>0</v>
      </c>
      <c r="L24" s="34">
        <f t="shared" si="8"/>
        <v>60</v>
      </c>
      <c r="M24" s="34"/>
      <c r="N24" s="34">
        <f>M24*$M$7</f>
        <v>0</v>
      </c>
      <c r="O24" s="34">
        <v>3</v>
      </c>
      <c r="P24" s="34">
        <f>O24*$O$7</f>
        <v>60</v>
      </c>
      <c r="Q24" s="34"/>
      <c r="R24" s="34">
        <f t="shared" si="10"/>
        <v>0</v>
      </c>
      <c r="S24" s="34"/>
      <c r="T24" s="34">
        <f t="shared" si="3"/>
        <v>0</v>
      </c>
      <c r="U24" s="34"/>
      <c r="V24" s="34">
        <f t="shared" si="4"/>
        <v>0</v>
      </c>
      <c r="W24" s="34"/>
      <c r="X24" s="34">
        <f t="shared" si="5"/>
        <v>0</v>
      </c>
      <c r="Y24" s="34"/>
      <c r="Z24" s="34">
        <f t="shared" si="6"/>
        <v>0</v>
      </c>
      <c r="AA24" s="34"/>
      <c r="AB24" s="51">
        <f t="shared" si="7"/>
        <v>0</v>
      </c>
      <c r="AC24" s="43"/>
    </row>
    <row r="25" spans="1:106" s="4" customFormat="1" ht="18.75" x14ac:dyDescent="0.3">
      <c r="A25" s="215" t="s">
        <v>38</v>
      </c>
      <c r="B25" s="216"/>
      <c r="C25" s="41"/>
      <c r="D25" s="41"/>
      <c r="E25" s="42">
        <f t="shared" ref="E25:AB25" si="14">SUM(E11:E24)</f>
        <v>60</v>
      </c>
      <c r="F25" s="42">
        <f t="shared" si="14"/>
        <v>1800</v>
      </c>
      <c r="G25" s="42">
        <f t="shared" si="14"/>
        <v>935</v>
      </c>
      <c r="H25" s="42">
        <f t="shared" si="14"/>
        <v>433</v>
      </c>
      <c r="I25" s="42">
        <f t="shared" si="14"/>
        <v>250</v>
      </c>
      <c r="J25" s="42">
        <f t="shared" si="14"/>
        <v>152</v>
      </c>
      <c r="K25" s="42">
        <f t="shared" si="14"/>
        <v>100</v>
      </c>
      <c r="L25" s="42">
        <f t="shared" si="14"/>
        <v>865</v>
      </c>
      <c r="M25" s="42">
        <f t="shared" si="14"/>
        <v>25</v>
      </c>
      <c r="N25" s="42">
        <f t="shared" si="14"/>
        <v>375</v>
      </c>
      <c r="O25" s="42">
        <f t="shared" si="14"/>
        <v>28</v>
      </c>
      <c r="P25" s="42">
        <f t="shared" si="14"/>
        <v>560</v>
      </c>
      <c r="Q25" s="42">
        <f t="shared" si="14"/>
        <v>0</v>
      </c>
      <c r="R25" s="42">
        <f t="shared" si="14"/>
        <v>0</v>
      </c>
      <c r="S25" s="42">
        <f t="shared" si="14"/>
        <v>0</v>
      </c>
      <c r="T25" s="42">
        <f t="shared" si="14"/>
        <v>0</v>
      </c>
      <c r="U25" s="42">
        <f t="shared" si="14"/>
        <v>0</v>
      </c>
      <c r="V25" s="42">
        <f t="shared" si="14"/>
        <v>0</v>
      </c>
      <c r="W25" s="42">
        <f t="shared" si="14"/>
        <v>0</v>
      </c>
      <c r="X25" s="42">
        <f t="shared" si="14"/>
        <v>0</v>
      </c>
      <c r="Y25" s="42">
        <f t="shared" si="14"/>
        <v>0</v>
      </c>
      <c r="Z25" s="42">
        <f t="shared" si="14"/>
        <v>0</v>
      </c>
      <c r="AA25" s="42">
        <f t="shared" si="14"/>
        <v>0</v>
      </c>
      <c r="AB25" s="42">
        <f t="shared" si="14"/>
        <v>0</v>
      </c>
      <c r="AC25" s="43"/>
    </row>
    <row r="26" spans="1:106" ht="19.5" thickBot="1" x14ac:dyDescent="0.35">
      <c r="A26" s="219" t="s">
        <v>40</v>
      </c>
      <c r="B26" s="220"/>
      <c r="C26" s="55"/>
      <c r="D26" s="55"/>
      <c r="E26" s="56">
        <f>E25</f>
        <v>60</v>
      </c>
      <c r="F26" s="56">
        <f t="shared" ref="F26:AB26" si="15">F25</f>
        <v>1800</v>
      </c>
      <c r="G26" s="56">
        <f t="shared" si="15"/>
        <v>935</v>
      </c>
      <c r="H26" s="56">
        <f t="shared" si="15"/>
        <v>433</v>
      </c>
      <c r="I26" s="56">
        <f t="shared" si="15"/>
        <v>250</v>
      </c>
      <c r="J26" s="56">
        <f t="shared" si="15"/>
        <v>152</v>
      </c>
      <c r="K26" s="56">
        <f t="shared" si="15"/>
        <v>100</v>
      </c>
      <c r="L26" s="56">
        <f t="shared" si="15"/>
        <v>865</v>
      </c>
      <c r="M26" s="56">
        <f t="shared" si="15"/>
        <v>25</v>
      </c>
      <c r="N26" s="56">
        <f t="shared" si="15"/>
        <v>375</v>
      </c>
      <c r="O26" s="56">
        <f t="shared" si="15"/>
        <v>28</v>
      </c>
      <c r="P26" s="56">
        <f t="shared" si="15"/>
        <v>560</v>
      </c>
      <c r="Q26" s="56">
        <f t="shared" si="15"/>
        <v>0</v>
      </c>
      <c r="R26" s="56">
        <f t="shared" si="15"/>
        <v>0</v>
      </c>
      <c r="S26" s="56">
        <f t="shared" si="15"/>
        <v>0</v>
      </c>
      <c r="T26" s="56">
        <f t="shared" si="15"/>
        <v>0</v>
      </c>
      <c r="U26" s="56">
        <f t="shared" si="15"/>
        <v>0</v>
      </c>
      <c r="V26" s="56">
        <f t="shared" si="15"/>
        <v>0</v>
      </c>
      <c r="W26" s="56">
        <f t="shared" si="15"/>
        <v>0</v>
      </c>
      <c r="X26" s="56">
        <f t="shared" si="15"/>
        <v>0</v>
      </c>
      <c r="Y26" s="56">
        <f t="shared" si="15"/>
        <v>0</v>
      </c>
      <c r="Z26" s="56">
        <f t="shared" si="15"/>
        <v>0</v>
      </c>
      <c r="AA26" s="56">
        <f t="shared" si="15"/>
        <v>0</v>
      </c>
      <c r="AB26" s="56">
        <f t="shared" si="15"/>
        <v>0</v>
      </c>
      <c r="AC26" s="43"/>
    </row>
    <row r="27" spans="1:106" ht="18.75" x14ac:dyDescent="0.3">
      <c r="A27" s="212" t="s">
        <v>8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4"/>
      <c r="AC27" s="43"/>
    </row>
    <row r="28" spans="1:106" s="3" customFormat="1" ht="26.25" customHeight="1" x14ac:dyDescent="0.3">
      <c r="A28" s="48" t="s">
        <v>30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7"/>
      <c r="O28" s="8"/>
      <c r="P28" s="7"/>
      <c r="Q28" s="8"/>
      <c r="R28" s="8"/>
      <c r="S28" s="8"/>
      <c r="T28" s="8"/>
      <c r="U28" s="8"/>
      <c r="V28" s="7"/>
      <c r="W28" s="8"/>
      <c r="X28" s="7"/>
      <c r="Y28" s="7"/>
      <c r="Z28" s="7"/>
      <c r="AA28" s="7"/>
      <c r="AB28" s="49"/>
      <c r="AC28" s="44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</row>
    <row r="29" spans="1:106" s="4" customFormat="1" ht="18.75" x14ac:dyDescent="0.3">
      <c r="A29" s="63" t="s">
        <v>143</v>
      </c>
      <c r="B29" s="62" t="s">
        <v>194</v>
      </c>
      <c r="C29" s="40"/>
      <c r="D29" s="35" t="s">
        <v>196</v>
      </c>
      <c r="E29" s="34">
        <f t="shared" ref="E29:E38" si="16">F29/30</f>
        <v>3</v>
      </c>
      <c r="F29" s="64">
        <v>90</v>
      </c>
      <c r="G29" s="34">
        <f t="shared" ref="G29:G40" si="17">N29+P29+R29+T29+V29+X29+Z29+AB29</f>
        <v>55</v>
      </c>
      <c r="H29" s="63">
        <f>G29-K29-I29-J29</f>
        <v>3</v>
      </c>
      <c r="I29" s="63">
        <v>52</v>
      </c>
      <c r="J29" s="63"/>
      <c r="K29" s="63"/>
      <c r="L29" s="34">
        <v>34</v>
      </c>
      <c r="M29" s="34"/>
      <c r="N29" s="34">
        <f>M29*$M$7</f>
        <v>0</v>
      </c>
      <c r="O29" s="34"/>
      <c r="P29" s="34">
        <f>O29*$O$7</f>
        <v>0</v>
      </c>
      <c r="Q29" s="34">
        <v>1</v>
      </c>
      <c r="R29" s="34">
        <f>Q29*$Q$7</f>
        <v>15</v>
      </c>
      <c r="S29" s="34">
        <v>2</v>
      </c>
      <c r="T29" s="34">
        <f t="shared" ref="T29:T40" si="18">S29*$S$7</f>
        <v>40</v>
      </c>
      <c r="U29" s="34"/>
      <c r="V29" s="34">
        <f>U29*$U$7</f>
        <v>0</v>
      </c>
      <c r="W29" s="34"/>
      <c r="X29" s="34">
        <f>W29*$W$7</f>
        <v>0</v>
      </c>
      <c r="Y29" s="34"/>
      <c r="Z29" s="34">
        <f>Y29*$Y$7</f>
        <v>0</v>
      </c>
      <c r="AA29" s="34"/>
      <c r="AB29" s="51">
        <f>AA29*$AA$7</f>
        <v>0</v>
      </c>
      <c r="AC29" s="43"/>
    </row>
    <row r="30" spans="1:106" s="4" customFormat="1" ht="18.75" x14ac:dyDescent="0.3">
      <c r="A30" s="63" t="s">
        <v>144</v>
      </c>
      <c r="B30" s="62" t="s">
        <v>161</v>
      </c>
      <c r="C30" s="40"/>
      <c r="D30" s="34">
        <v>3</v>
      </c>
      <c r="E30" s="34">
        <f t="shared" si="16"/>
        <v>5</v>
      </c>
      <c r="F30" s="64">
        <v>150</v>
      </c>
      <c r="G30" s="34">
        <f t="shared" si="17"/>
        <v>60</v>
      </c>
      <c r="H30" s="63">
        <f>G30-K30-I30-J30</f>
        <v>30</v>
      </c>
      <c r="I30" s="63"/>
      <c r="J30" s="63"/>
      <c r="K30" s="63">
        <v>30</v>
      </c>
      <c r="L30" s="34">
        <f t="shared" ref="L30:L35" si="19">F30-G30</f>
        <v>90</v>
      </c>
      <c r="M30" s="34"/>
      <c r="N30" s="34">
        <f t="shared" ref="N30:N35" si="20">M30*$M$7</f>
        <v>0</v>
      </c>
      <c r="O30" s="34"/>
      <c r="P30" s="34">
        <f t="shared" ref="P30:P35" si="21">O30*$O$7</f>
        <v>0</v>
      </c>
      <c r="Q30" s="34">
        <v>4</v>
      </c>
      <c r="R30" s="34">
        <f t="shared" ref="R30:R40" si="22">Q30*$Q$7</f>
        <v>60</v>
      </c>
      <c r="S30" s="34"/>
      <c r="T30" s="34">
        <f t="shared" ref="T30:T35" si="23">S30*$S$7</f>
        <v>0</v>
      </c>
      <c r="U30" s="34"/>
      <c r="V30" s="34">
        <f t="shared" ref="V30:V35" si="24">U30*$U$7</f>
        <v>0</v>
      </c>
      <c r="W30" s="34"/>
      <c r="X30" s="34">
        <f t="shared" ref="X30:X35" si="25">W30*$W$7</f>
        <v>0</v>
      </c>
      <c r="Y30" s="34"/>
      <c r="Z30" s="34">
        <f t="shared" ref="Z30:Z35" si="26">Y30*$Y$7</f>
        <v>0</v>
      </c>
      <c r="AA30" s="34"/>
      <c r="AB30" s="51">
        <f t="shared" ref="AB30:AB35" si="27">AA30*$AA$7</f>
        <v>0</v>
      </c>
      <c r="AC30" s="43"/>
    </row>
    <row r="31" spans="1:106" s="4" customFormat="1" ht="18.75" x14ac:dyDescent="0.3">
      <c r="A31" s="63" t="s">
        <v>153</v>
      </c>
      <c r="B31" s="62" t="s">
        <v>162</v>
      </c>
      <c r="C31" s="35"/>
      <c r="D31" s="33">
        <v>3</v>
      </c>
      <c r="E31" s="34">
        <f t="shared" si="16"/>
        <v>3</v>
      </c>
      <c r="F31" s="64">
        <v>90</v>
      </c>
      <c r="G31" s="34">
        <f t="shared" si="17"/>
        <v>45</v>
      </c>
      <c r="H31" s="63">
        <f t="shared" ref="H31:H40" si="28">G31-K31-I31-J31</f>
        <v>17</v>
      </c>
      <c r="I31" s="63"/>
      <c r="J31" s="63">
        <v>28</v>
      </c>
      <c r="K31" s="63"/>
      <c r="L31" s="34">
        <f t="shared" si="19"/>
        <v>45</v>
      </c>
      <c r="M31" s="34"/>
      <c r="N31" s="34">
        <f t="shared" si="20"/>
        <v>0</v>
      </c>
      <c r="O31" s="34"/>
      <c r="P31" s="34">
        <f t="shared" si="21"/>
        <v>0</v>
      </c>
      <c r="Q31" s="34">
        <v>3</v>
      </c>
      <c r="R31" s="34">
        <f t="shared" si="22"/>
        <v>45</v>
      </c>
      <c r="S31" s="34"/>
      <c r="T31" s="34">
        <f>S31*$S$7</f>
        <v>0</v>
      </c>
      <c r="U31" s="34"/>
      <c r="V31" s="34">
        <f t="shared" si="24"/>
        <v>0</v>
      </c>
      <c r="W31" s="34"/>
      <c r="X31" s="34">
        <f t="shared" si="25"/>
        <v>0</v>
      </c>
      <c r="Y31" s="34"/>
      <c r="Z31" s="34">
        <f t="shared" si="26"/>
        <v>0</v>
      </c>
      <c r="AA31" s="34"/>
      <c r="AB31" s="51">
        <f t="shared" si="27"/>
        <v>0</v>
      </c>
      <c r="AC31" s="43"/>
    </row>
    <row r="32" spans="1:106" s="4" customFormat="1" ht="18.75" x14ac:dyDescent="0.3">
      <c r="A32" s="63" t="s">
        <v>145</v>
      </c>
      <c r="B32" s="62" t="s">
        <v>163</v>
      </c>
      <c r="C32" s="40"/>
      <c r="D32" s="34">
        <v>4</v>
      </c>
      <c r="E32" s="34">
        <f t="shared" si="16"/>
        <v>4</v>
      </c>
      <c r="F32" s="64">
        <v>120</v>
      </c>
      <c r="G32" s="34">
        <f t="shared" si="17"/>
        <v>80</v>
      </c>
      <c r="H32" s="63">
        <f t="shared" si="28"/>
        <v>34</v>
      </c>
      <c r="I32" s="63"/>
      <c r="J32" s="63"/>
      <c r="K32" s="63">
        <v>46</v>
      </c>
      <c r="L32" s="34">
        <f t="shared" si="19"/>
        <v>40</v>
      </c>
      <c r="M32" s="34"/>
      <c r="N32" s="34">
        <f t="shared" si="20"/>
        <v>0</v>
      </c>
      <c r="O32" s="34"/>
      <c r="P32" s="34">
        <f t="shared" si="21"/>
        <v>0</v>
      </c>
      <c r="Q32" s="34"/>
      <c r="R32" s="34">
        <f t="shared" si="22"/>
        <v>0</v>
      </c>
      <c r="S32" s="34">
        <v>4</v>
      </c>
      <c r="T32" s="34">
        <f t="shared" si="23"/>
        <v>80</v>
      </c>
      <c r="U32" s="34"/>
      <c r="V32" s="34">
        <f t="shared" si="24"/>
        <v>0</v>
      </c>
      <c r="W32" s="34"/>
      <c r="X32" s="34">
        <f t="shared" si="25"/>
        <v>0</v>
      </c>
      <c r="Y32" s="34"/>
      <c r="Z32" s="34">
        <f t="shared" si="26"/>
        <v>0</v>
      </c>
      <c r="AA32" s="34"/>
      <c r="AB32" s="51">
        <f t="shared" si="27"/>
        <v>0</v>
      </c>
      <c r="AC32" s="43"/>
    </row>
    <row r="33" spans="1:106" s="4" customFormat="1" ht="18.75" x14ac:dyDescent="0.3">
      <c r="A33" s="63" t="s">
        <v>146</v>
      </c>
      <c r="B33" s="62" t="s">
        <v>164</v>
      </c>
      <c r="C33" s="40">
        <v>3</v>
      </c>
      <c r="D33" s="34"/>
      <c r="E33" s="34">
        <f t="shared" si="16"/>
        <v>3</v>
      </c>
      <c r="F33" s="64">
        <v>90</v>
      </c>
      <c r="G33" s="34">
        <f t="shared" si="17"/>
        <v>45</v>
      </c>
      <c r="H33" s="63">
        <f t="shared" si="28"/>
        <v>15</v>
      </c>
      <c r="I33" s="63"/>
      <c r="J33" s="63">
        <v>30</v>
      </c>
      <c r="K33" s="63"/>
      <c r="L33" s="34">
        <f t="shared" si="19"/>
        <v>45</v>
      </c>
      <c r="M33" s="34"/>
      <c r="N33" s="34">
        <f t="shared" si="20"/>
        <v>0</v>
      </c>
      <c r="O33" s="34"/>
      <c r="P33" s="34">
        <f t="shared" si="21"/>
        <v>0</v>
      </c>
      <c r="Q33" s="34">
        <v>3</v>
      </c>
      <c r="R33" s="34">
        <f t="shared" si="22"/>
        <v>45</v>
      </c>
      <c r="S33" s="34"/>
      <c r="T33" s="34">
        <f t="shared" si="23"/>
        <v>0</v>
      </c>
      <c r="U33" s="34"/>
      <c r="V33" s="34">
        <f t="shared" si="24"/>
        <v>0</v>
      </c>
      <c r="W33" s="34"/>
      <c r="X33" s="34">
        <f t="shared" si="25"/>
        <v>0</v>
      </c>
      <c r="Y33" s="34"/>
      <c r="Z33" s="34">
        <f t="shared" si="26"/>
        <v>0</v>
      </c>
      <c r="AA33" s="34"/>
      <c r="AB33" s="51">
        <f t="shared" si="27"/>
        <v>0</v>
      </c>
      <c r="AC33" s="43"/>
    </row>
    <row r="34" spans="1:106" s="4" customFormat="1" ht="18.75" x14ac:dyDescent="0.3">
      <c r="A34" s="63" t="s">
        <v>147</v>
      </c>
      <c r="B34" s="62" t="s">
        <v>165</v>
      </c>
      <c r="C34" s="40">
        <v>4</v>
      </c>
      <c r="D34" s="34"/>
      <c r="E34" s="34">
        <f t="shared" si="16"/>
        <v>5</v>
      </c>
      <c r="F34" s="64">
        <v>150</v>
      </c>
      <c r="G34" s="34">
        <f t="shared" si="17"/>
        <v>80</v>
      </c>
      <c r="H34" s="63">
        <f t="shared" si="28"/>
        <v>40</v>
      </c>
      <c r="I34" s="63"/>
      <c r="J34" s="63"/>
      <c r="K34" s="63">
        <v>40</v>
      </c>
      <c r="L34" s="34">
        <f t="shared" si="19"/>
        <v>70</v>
      </c>
      <c r="M34" s="34"/>
      <c r="N34" s="34">
        <f t="shared" si="20"/>
        <v>0</v>
      </c>
      <c r="O34" s="34"/>
      <c r="P34" s="34">
        <f t="shared" si="21"/>
        <v>0</v>
      </c>
      <c r="Q34" s="34"/>
      <c r="R34" s="34">
        <f>Q34*$Q$7</f>
        <v>0</v>
      </c>
      <c r="S34" s="34">
        <v>4</v>
      </c>
      <c r="T34" s="34">
        <f t="shared" si="23"/>
        <v>80</v>
      </c>
      <c r="U34" s="34"/>
      <c r="V34" s="34">
        <f t="shared" si="24"/>
        <v>0</v>
      </c>
      <c r="W34" s="34"/>
      <c r="X34" s="34">
        <f t="shared" si="25"/>
        <v>0</v>
      </c>
      <c r="Y34" s="34"/>
      <c r="Z34" s="34">
        <f t="shared" si="26"/>
        <v>0</v>
      </c>
      <c r="AA34" s="34"/>
      <c r="AB34" s="51">
        <f t="shared" si="27"/>
        <v>0</v>
      </c>
      <c r="AC34" s="43"/>
    </row>
    <row r="35" spans="1:106" s="4" customFormat="1" ht="18.75" x14ac:dyDescent="0.3">
      <c r="A35" s="63" t="s">
        <v>148</v>
      </c>
      <c r="B35" s="62" t="s">
        <v>166</v>
      </c>
      <c r="C35" s="40">
        <v>4</v>
      </c>
      <c r="D35" s="34"/>
      <c r="E35" s="34">
        <f t="shared" si="16"/>
        <v>4</v>
      </c>
      <c r="F35" s="63">
        <v>120</v>
      </c>
      <c r="G35" s="34">
        <f t="shared" si="17"/>
        <v>60</v>
      </c>
      <c r="H35" s="63">
        <f t="shared" si="28"/>
        <v>20</v>
      </c>
      <c r="I35" s="63"/>
      <c r="J35" s="63"/>
      <c r="K35" s="63">
        <v>40</v>
      </c>
      <c r="L35" s="34">
        <f t="shared" si="19"/>
        <v>60</v>
      </c>
      <c r="M35" s="34"/>
      <c r="N35" s="34">
        <f t="shared" si="20"/>
        <v>0</v>
      </c>
      <c r="O35" s="34"/>
      <c r="P35" s="34">
        <f t="shared" si="21"/>
        <v>0</v>
      </c>
      <c r="Q35" s="34"/>
      <c r="R35" s="34">
        <f t="shared" si="22"/>
        <v>0</v>
      </c>
      <c r="S35" s="34">
        <v>3</v>
      </c>
      <c r="T35" s="34">
        <f t="shared" si="23"/>
        <v>60</v>
      </c>
      <c r="U35" s="34"/>
      <c r="V35" s="34">
        <f t="shared" si="24"/>
        <v>0</v>
      </c>
      <c r="W35" s="34"/>
      <c r="X35" s="34">
        <f t="shared" si="25"/>
        <v>0</v>
      </c>
      <c r="Y35" s="34"/>
      <c r="Z35" s="34">
        <f t="shared" si="26"/>
        <v>0</v>
      </c>
      <c r="AA35" s="34"/>
      <c r="AB35" s="51">
        <f t="shared" si="27"/>
        <v>0</v>
      </c>
      <c r="AC35" s="43"/>
    </row>
    <row r="36" spans="1:106" ht="18.75" x14ac:dyDescent="0.3">
      <c r="A36" s="63" t="s">
        <v>149</v>
      </c>
      <c r="B36" s="62" t="s">
        <v>167</v>
      </c>
      <c r="C36" s="33"/>
      <c r="D36" s="33">
        <v>3</v>
      </c>
      <c r="E36" s="34">
        <f t="shared" si="16"/>
        <v>4</v>
      </c>
      <c r="F36" s="64">
        <v>120</v>
      </c>
      <c r="G36" s="34">
        <f t="shared" si="17"/>
        <v>45</v>
      </c>
      <c r="H36" s="63">
        <f t="shared" si="28"/>
        <v>5</v>
      </c>
      <c r="I36" s="33">
        <v>20</v>
      </c>
      <c r="J36" s="33">
        <v>20</v>
      </c>
      <c r="K36" s="33"/>
      <c r="L36" s="33">
        <f>F36-G36</f>
        <v>75</v>
      </c>
      <c r="M36" s="36"/>
      <c r="N36" s="33">
        <f>M36*$M$7</f>
        <v>0</v>
      </c>
      <c r="O36" s="36"/>
      <c r="P36" s="33">
        <f>O36*$O$7</f>
        <v>0</v>
      </c>
      <c r="Q36" s="34">
        <v>3</v>
      </c>
      <c r="R36" s="34">
        <f t="shared" si="22"/>
        <v>45</v>
      </c>
      <c r="S36" s="36"/>
      <c r="T36" s="34">
        <f t="shared" si="18"/>
        <v>0</v>
      </c>
      <c r="U36" s="36"/>
      <c r="V36" s="33">
        <f>U36*$U$7</f>
        <v>0</v>
      </c>
      <c r="W36" s="36"/>
      <c r="X36" s="33">
        <f>W36*$W$7</f>
        <v>0</v>
      </c>
      <c r="Y36" s="37"/>
      <c r="Z36" s="33">
        <f>Y36*$Y$7</f>
        <v>0</v>
      </c>
      <c r="AA36" s="37"/>
      <c r="AB36" s="52">
        <f>AA36*$AA$7</f>
        <v>0</v>
      </c>
      <c r="AC36" s="43"/>
    </row>
    <row r="37" spans="1:106" s="4" customFormat="1" ht="37.5" x14ac:dyDescent="0.3">
      <c r="A37" s="63" t="s">
        <v>150</v>
      </c>
      <c r="B37" s="62" t="s">
        <v>185</v>
      </c>
      <c r="C37" s="34">
        <v>4</v>
      </c>
      <c r="D37" s="34"/>
      <c r="E37" s="34">
        <f t="shared" si="16"/>
        <v>4</v>
      </c>
      <c r="F37" s="64">
        <v>120</v>
      </c>
      <c r="G37" s="34">
        <f t="shared" si="17"/>
        <v>60</v>
      </c>
      <c r="H37" s="63">
        <f t="shared" si="28"/>
        <v>0</v>
      </c>
      <c r="I37" s="33">
        <v>60</v>
      </c>
      <c r="J37" s="33"/>
      <c r="K37" s="33"/>
      <c r="L37" s="34">
        <f>F37-G37</f>
        <v>60</v>
      </c>
      <c r="M37" s="34"/>
      <c r="N37" s="34">
        <f>M37*$M$7</f>
        <v>0</v>
      </c>
      <c r="O37" s="34"/>
      <c r="P37" s="34">
        <f>O37*$O$7</f>
        <v>0</v>
      </c>
      <c r="Q37" s="34"/>
      <c r="R37" s="34">
        <f t="shared" si="22"/>
        <v>0</v>
      </c>
      <c r="S37" s="34">
        <v>3</v>
      </c>
      <c r="T37" s="34">
        <f t="shared" si="18"/>
        <v>60</v>
      </c>
      <c r="U37" s="34"/>
      <c r="V37" s="34">
        <f>U37*$U$7</f>
        <v>0</v>
      </c>
      <c r="W37" s="34"/>
      <c r="X37" s="34">
        <f>W37*$W$7</f>
        <v>0</v>
      </c>
      <c r="Y37" s="34"/>
      <c r="Z37" s="34">
        <f>Y37*$Y$7</f>
        <v>0</v>
      </c>
      <c r="AA37" s="34"/>
      <c r="AB37" s="51">
        <f>AA37*$AA$7</f>
        <v>0</v>
      </c>
      <c r="AC37" s="43"/>
    </row>
    <row r="38" spans="1:106" s="4" customFormat="1" ht="37.5" x14ac:dyDescent="0.3">
      <c r="A38" s="63" t="s">
        <v>151</v>
      </c>
      <c r="B38" s="62" t="s">
        <v>168</v>
      </c>
      <c r="C38" s="35"/>
      <c r="D38" s="33">
        <v>4</v>
      </c>
      <c r="E38" s="34">
        <f t="shared" si="16"/>
        <v>4</v>
      </c>
      <c r="F38" s="64">
        <v>120</v>
      </c>
      <c r="G38" s="34">
        <f t="shared" si="17"/>
        <v>60</v>
      </c>
      <c r="H38" s="63">
        <f t="shared" si="28"/>
        <v>20</v>
      </c>
      <c r="I38" s="33"/>
      <c r="J38" s="33">
        <v>20</v>
      </c>
      <c r="K38" s="33">
        <v>20</v>
      </c>
      <c r="L38" s="34">
        <f>F38-G38</f>
        <v>60</v>
      </c>
      <c r="M38" s="34"/>
      <c r="N38" s="34">
        <f>M38*$M$7</f>
        <v>0</v>
      </c>
      <c r="O38" s="34"/>
      <c r="P38" s="34">
        <f>O38*$O$7</f>
        <v>0</v>
      </c>
      <c r="Q38" s="34"/>
      <c r="R38" s="34">
        <f t="shared" si="22"/>
        <v>0</v>
      </c>
      <c r="S38" s="34">
        <v>3</v>
      </c>
      <c r="T38" s="34">
        <f t="shared" si="18"/>
        <v>60</v>
      </c>
      <c r="U38" s="34"/>
      <c r="V38" s="34">
        <f>U38*$U$7</f>
        <v>0</v>
      </c>
      <c r="W38" s="34"/>
      <c r="X38" s="34">
        <f>W38*$W$7</f>
        <v>0</v>
      </c>
      <c r="Y38" s="34"/>
      <c r="Z38" s="34">
        <f>Y38*$Y$7</f>
        <v>0</v>
      </c>
      <c r="AA38" s="34"/>
      <c r="AB38" s="51">
        <f>AA38*$AA$7</f>
        <v>0</v>
      </c>
      <c r="AC38" s="43"/>
    </row>
    <row r="39" spans="1:106" s="4" customFormat="1" ht="18.75" x14ac:dyDescent="0.3">
      <c r="A39" s="63" t="s">
        <v>152</v>
      </c>
      <c r="B39" s="62" t="s">
        <v>169</v>
      </c>
      <c r="C39" s="34"/>
      <c r="D39" s="34">
        <v>4</v>
      </c>
      <c r="E39" s="34">
        <f>F39/30</f>
        <v>3</v>
      </c>
      <c r="F39" s="66">
        <v>90</v>
      </c>
      <c r="G39" s="34">
        <f t="shared" si="17"/>
        <v>60</v>
      </c>
      <c r="H39" s="63">
        <f t="shared" si="28"/>
        <v>40</v>
      </c>
      <c r="I39" s="67"/>
      <c r="J39" s="67">
        <v>20</v>
      </c>
      <c r="K39" s="67"/>
      <c r="L39" s="34">
        <f>F39-G39</f>
        <v>30</v>
      </c>
      <c r="M39" s="32"/>
      <c r="N39" s="34">
        <v>0</v>
      </c>
      <c r="O39" s="34"/>
      <c r="P39" s="34">
        <f>O39*$O$7</f>
        <v>0</v>
      </c>
      <c r="Q39" s="34"/>
      <c r="R39" s="34">
        <f t="shared" si="22"/>
        <v>0</v>
      </c>
      <c r="S39" s="34">
        <v>3</v>
      </c>
      <c r="T39" s="34">
        <f t="shared" si="18"/>
        <v>60</v>
      </c>
      <c r="U39" s="34"/>
      <c r="V39" s="34">
        <v>0</v>
      </c>
      <c r="W39" s="34"/>
      <c r="X39" s="34">
        <v>0</v>
      </c>
      <c r="Y39" s="34"/>
      <c r="Z39" s="34">
        <v>0</v>
      </c>
      <c r="AA39" s="34"/>
      <c r="AB39" s="51">
        <v>0</v>
      </c>
      <c r="AC39" s="43"/>
    </row>
    <row r="40" spans="1:106" s="4" customFormat="1" ht="26.25" customHeight="1" x14ac:dyDescent="0.25">
      <c r="A40" s="63" t="s">
        <v>154</v>
      </c>
      <c r="B40" s="123" t="s">
        <v>195</v>
      </c>
      <c r="C40" s="40"/>
      <c r="D40" s="40">
        <v>4</v>
      </c>
      <c r="E40" s="34">
        <f>F40/30</f>
        <v>3</v>
      </c>
      <c r="F40" s="63">
        <v>90</v>
      </c>
      <c r="G40" s="34">
        <f t="shared" si="17"/>
        <v>0</v>
      </c>
      <c r="H40" s="63">
        <f t="shared" si="28"/>
        <v>0</v>
      </c>
      <c r="I40" s="34"/>
      <c r="J40" s="34"/>
      <c r="K40" s="34"/>
      <c r="L40" s="34">
        <f>F40-G40</f>
        <v>90</v>
      </c>
      <c r="M40" s="36"/>
      <c r="N40" s="34">
        <f>M40*$M$7</f>
        <v>0</v>
      </c>
      <c r="O40" s="36"/>
      <c r="P40" s="34">
        <f>O40*$O$7</f>
        <v>0</v>
      </c>
      <c r="Q40" s="36"/>
      <c r="R40" s="34">
        <f t="shared" si="22"/>
        <v>0</v>
      </c>
      <c r="S40" s="36"/>
      <c r="T40" s="34">
        <f t="shared" si="18"/>
        <v>0</v>
      </c>
      <c r="U40" s="36"/>
      <c r="V40" s="34">
        <f>U40*$U$7</f>
        <v>0</v>
      </c>
      <c r="W40" s="36"/>
      <c r="X40" s="34">
        <f>W40*$W$7</f>
        <v>0</v>
      </c>
      <c r="Y40" s="36"/>
      <c r="Z40" s="34">
        <f>Y40*$Y$7</f>
        <v>0</v>
      </c>
      <c r="AA40" s="36"/>
      <c r="AB40" s="51">
        <f>AA40*$AA$7</f>
        <v>0</v>
      </c>
      <c r="AC40" s="43"/>
    </row>
    <row r="41" spans="1:106" s="4" customFormat="1" ht="18.75" x14ac:dyDescent="0.3">
      <c r="A41" s="215" t="s">
        <v>38</v>
      </c>
      <c r="B41" s="216"/>
      <c r="C41" s="41"/>
      <c r="D41" s="41"/>
      <c r="E41" s="42">
        <f t="shared" ref="E41:AB41" si="29">SUM(E29:E40)</f>
        <v>45</v>
      </c>
      <c r="F41" s="42">
        <f t="shared" si="29"/>
        <v>1350</v>
      </c>
      <c r="G41" s="42">
        <f t="shared" si="29"/>
        <v>650</v>
      </c>
      <c r="H41" s="42">
        <f t="shared" si="29"/>
        <v>224</v>
      </c>
      <c r="I41" s="42">
        <f t="shared" si="29"/>
        <v>132</v>
      </c>
      <c r="J41" s="42">
        <f t="shared" si="29"/>
        <v>118</v>
      </c>
      <c r="K41" s="42">
        <f t="shared" si="29"/>
        <v>176</v>
      </c>
      <c r="L41" s="42">
        <f t="shared" si="29"/>
        <v>699</v>
      </c>
      <c r="M41" s="42">
        <f t="shared" si="29"/>
        <v>0</v>
      </c>
      <c r="N41" s="42">
        <f t="shared" si="29"/>
        <v>0</v>
      </c>
      <c r="O41" s="42">
        <f t="shared" si="29"/>
        <v>0</v>
      </c>
      <c r="P41" s="42">
        <f t="shared" si="29"/>
        <v>0</v>
      </c>
      <c r="Q41" s="42">
        <f t="shared" si="29"/>
        <v>14</v>
      </c>
      <c r="R41" s="42">
        <f t="shared" si="29"/>
        <v>210</v>
      </c>
      <c r="S41" s="42">
        <f t="shared" si="29"/>
        <v>22</v>
      </c>
      <c r="T41" s="42">
        <f t="shared" si="29"/>
        <v>440</v>
      </c>
      <c r="U41" s="42">
        <f t="shared" si="29"/>
        <v>0</v>
      </c>
      <c r="V41" s="42">
        <f t="shared" si="29"/>
        <v>0</v>
      </c>
      <c r="W41" s="42">
        <f t="shared" si="29"/>
        <v>0</v>
      </c>
      <c r="X41" s="42">
        <f t="shared" si="29"/>
        <v>0</v>
      </c>
      <c r="Y41" s="42">
        <f t="shared" si="29"/>
        <v>0</v>
      </c>
      <c r="Z41" s="42">
        <f t="shared" si="29"/>
        <v>0</v>
      </c>
      <c r="AA41" s="42">
        <f t="shared" si="29"/>
        <v>0</v>
      </c>
      <c r="AB41" s="42">
        <f t="shared" si="29"/>
        <v>0</v>
      </c>
      <c r="AC41" s="43"/>
    </row>
    <row r="42" spans="1:106" s="7" customFormat="1" ht="26.25" customHeight="1" x14ac:dyDescent="0.3">
      <c r="A42" s="48" t="s">
        <v>31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54"/>
      <c r="AC42" s="45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</row>
    <row r="43" spans="1:106" ht="18.75" x14ac:dyDescent="0.3">
      <c r="A43" s="63" t="s">
        <v>155</v>
      </c>
      <c r="B43" s="11" t="s">
        <v>186</v>
      </c>
      <c r="C43" s="33"/>
      <c r="D43" s="35">
        <v>3</v>
      </c>
      <c r="E43" s="34">
        <f>F43/30</f>
        <v>15</v>
      </c>
      <c r="F43" s="63">
        <v>450</v>
      </c>
      <c r="G43" s="34">
        <f>N43+P43+R43+T43+V43+X43+Z43+AB43</f>
        <v>180</v>
      </c>
      <c r="H43" s="63"/>
      <c r="I43" s="63"/>
      <c r="J43" s="63"/>
      <c r="K43" s="63"/>
      <c r="L43" s="33"/>
      <c r="M43" s="32"/>
      <c r="N43" s="33"/>
      <c r="O43" s="34"/>
      <c r="P43" s="33"/>
      <c r="Q43" s="34">
        <v>12</v>
      </c>
      <c r="R43" s="34">
        <f>Q43*$Q$7</f>
        <v>180</v>
      </c>
      <c r="S43" s="34"/>
      <c r="T43" s="34"/>
      <c r="U43" s="34"/>
      <c r="V43" s="33"/>
      <c r="W43" s="34"/>
      <c r="X43" s="33"/>
      <c r="Y43" s="34"/>
      <c r="Z43" s="34"/>
      <c r="AA43" s="34"/>
      <c r="AB43" s="52"/>
      <c r="AC43" s="43"/>
    </row>
    <row r="44" spans="1:106" s="7" customFormat="1" ht="39" customHeight="1" x14ac:dyDescent="0.3">
      <c r="A44" s="217" t="s">
        <v>39</v>
      </c>
      <c r="B44" s="218"/>
      <c r="C44" s="41"/>
      <c r="D44" s="41"/>
      <c r="E44" s="42">
        <f>SUM(E43:E43)</f>
        <v>15</v>
      </c>
      <c r="F44" s="42">
        <f t="shared" ref="F44:AB44" si="30">SUM(F43:F43)</f>
        <v>450</v>
      </c>
      <c r="G44" s="42">
        <f t="shared" si="30"/>
        <v>180</v>
      </c>
      <c r="H44" s="42">
        <f t="shared" si="30"/>
        <v>0</v>
      </c>
      <c r="I44" s="42">
        <f t="shared" si="30"/>
        <v>0</v>
      </c>
      <c r="J44" s="42">
        <f t="shared" si="30"/>
        <v>0</v>
      </c>
      <c r="K44" s="42">
        <f t="shared" si="30"/>
        <v>0</v>
      </c>
      <c r="L44" s="42">
        <f t="shared" si="30"/>
        <v>0</v>
      </c>
      <c r="M44" s="42">
        <f t="shared" si="30"/>
        <v>0</v>
      </c>
      <c r="N44" s="42">
        <f t="shared" si="30"/>
        <v>0</v>
      </c>
      <c r="O44" s="42">
        <f t="shared" si="30"/>
        <v>0</v>
      </c>
      <c r="P44" s="42">
        <f t="shared" si="30"/>
        <v>0</v>
      </c>
      <c r="Q44" s="42">
        <f t="shared" si="30"/>
        <v>12</v>
      </c>
      <c r="R44" s="42">
        <f t="shared" si="30"/>
        <v>180</v>
      </c>
      <c r="S44" s="42">
        <f t="shared" si="30"/>
        <v>0</v>
      </c>
      <c r="T44" s="42">
        <f t="shared" si="30"/>
        <v>0</v>
      </c>
      <c r="U44" s="42">
        <f t="shared" si="30"/>
        <v>0</v>
      </c>
      <c r="V44" s="42">
        <f t="shared" si="30"/>
        <v>0</v>
      </c>
      <c r="W44" s="42">
        <f t="shared" si="30"/>
        <v>0</v>
      </c>
      <c r="X44" s="42">
        <f t="shared" si="30"/>
        <v>0</v>
      </c>
      <c r="Y44" s="42">
        <f t="shared" si="30"/>
        <v>0</v>
      </c>
      <c r="Z44" s="42">
        <f t="shared" si="30"/>
        <v>0</v>
      </c>
      <c r="AA44" s="42">
        <f t="shared" si="30"/>
        <v>0</v>
      </c>
      <c r="AB44" s="42">
        <f t="shared" si="30"/>
        <v>0</v>
      </c>
      <c r="AC44" s="45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</row>
    <row r="45" spans="1:106" ht="19.5" thickBot="1" x14ac:dyDescent="0.35">
      <c r="A45" s="219" t="s">
        <v>40</v>
      </c>
      <c r="B45" s="220"/>
      <c r="C45" s="55"/>
      <c r="D45" s="55"/>
      <c r="E45" s="56">
        <f>E41+E44</f>
        <v>60</v>
      </c>
      <c r="F45" s="56">
        <f t="shared" ref="F45:AB45" si="31">F41+F44</f>
        <v>1800</v>
      </c>
      <c r="G45" s="56">
        <f t="shared" si="31"/>
        <v>830</v>
      </c>
      <c r="H45" s="56">
        <f t="shared" si="31"/>
        <v>224</v>
      </c>
      <c r="I45" s="56">
        <f t="shared" si="31"/>
        <v>132</v>
      </c>
      <c r="J45" s="56">
        <f t="shared" si="31"/>
        <v>118</v>
      </c>
      <c r="K45" s="56">
        <f t="shared" si="31"/>
        <v>176</v>
      </c>
      <c r="L45" s="56">
        <f t="shared" si="31"/>
        <v>699</v>
      </c>
      <c r="M45" s="56">
        <f t="shared" si="31"/>
        <v>0</v>
      </c>
      <c r="N45" s="56">
        <f t="shared" si="31"/>
        <v>0</v>
      </c>
      <c r="O45" s="56">
        <f t="shared" si="31"/>
        <v>0</v>
      </c>
      <c r="P45" s="56">
        <f t="shared" si="31"/>
        <v>0</v>
      </c>
      <c r="Q45" s="56">
        <f t="shared" si="31"/>
        <v>26</v>
      </c>
      <c r="R45" s="56">
        <f t="shared" si="31"/>
        <v>390</v>
      </c>
      <c r="S45" s="56">
        <f t="shared" si="31"/>
        <v>22</v>
      </c>
      <c r="T45" s="56">
        <f t="shared" si="31"/>
        <v>440</v>
      </c>
      <c r="U45" s="56">
        <f t="shared" si="31"/>
        <v>0</v>
      </c>
      <c r="V45" s="56">
        <f t="shared" si="31"/>
        <v>0</v>
      </c>
      <c r="W45" s="56">
        <f t="shared" si="31"/>
        <v>0</v>
      </c>
      <c r="X45" s="56">
        <f t="shared" si="31"/>
        <v>0</v>
      </c>
      <c r="Y45" s="56">
        <f t="shared" si="31"/>
        <v>0</v>
      </c>
      <c r="Z45" s="56">
        <f t="shared" si="31"/>
        <v>0</v>
      </c>
      <c r="AA45" s="56">
        <f t="shared" si="31"/>
        <v>0</v>
      </c>
      <c r="AB45" s="57">
        <f t="shared" si="31"/>
        <v>0</v>
      </c>
      <c r="AC45" s="43"/>
    </row>
    <row r="46" spans="1:106" ht="18.75" x14ac:dyDescent="0.3">
      <c r="A46" s="212" t="s">
        <v>9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4"/>
      <c r="AC46" s="43"/>
    </row>
    <row r="47" spans="1:106" s="3" customFormat="1" ht="26.25" customHeight="1" x14ac:dyDescent="0.3">
      <c r="A47" s="48" t="s">
        <v>30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  <c r="N47" s="7"/>
      <c r="O47" s="8"/>
      <c r="P47" s="7"/>
      <c r="Q47" s="8"/>
      <c r="R47" s="7"/>
      <c r="S47" s="8"/>
      <c r="T47" s="7"/>
      <c r="U47" s="8"/>
      <c r="V47" s="7"/>
      <c r="W47" s="8"/>
      <c r="X47" s="7"/>
      <c r="Y47" s="7"/>
      <c r="Z47" s="7"/>
      <c r="AA47" s="7"/>
      <c r="AB47" s="49"/>
      <c r="AC47" s="44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</row>
    <row r="48" spans="1:106" s="3" customFormat="1" ht="26.25" customHeight="1" x14ac:dyDescent="0.3">
      <c r="A48" s="63" t="s">
        <v>184</v>
      </c>
      <c r="B48" s="62" t="s">
        <v>170</v>
      </c>
      <c r="C48" s="9"/>
      <c r="D48" s="9">
        <v>6</v>
      </c>
      <c r="E48" s="34">
        <f t="shared" ref="E48:E55" si="32">F48/30</f>
        <v>3</v>
      </c>
      <c r="F48" s="64">
        <v>90</v>
      </c>
      <c r="G48" s="34">
        <f>N48+P48+R48+T48+V48+X48+Z48+AB48</f>
        <v>60</v>
      </c>
      <c r="H48" s="63">
        <f>G48-K48-I48-J48</f>
        <v>20</v>
      </c>
      <c r="I48" s="63"/>
      <c r="J48" s="63">
        <v>40</v>
      </c>
      <c r="K48" s="63"/>
      <c r="L48" s="33">
        <f>F48-G48</f>
        <v>30</v>
      </c>
      <c r="M48" s="36"/>
      <c r="N48" s="34">
        <f t="shared" ref="N48:N55" si="33">M48*$M$7</f>
        <v>0</v>
      </c>
      <c r="O48" s="36"/>
      <c r="P48" s="34">
        <f t="shared" ref="P48:P55" si="34">O48*$O$7</f>
        <v>0</v>
      </c>
      <c r="Q48" s="36"/>
      <c r="R48" s="34">
        <f t="shared" ref="R48:R55" si="35">Q48*$Q$7</f>
        <v>0</v>
      </c>
      <c r="S48" s="36"/>
      <c r="T48" s="34">
        <f t="shared" ref="T48:T55" si="36">S48*$S$7</f>
        <v>0</v>
      </c>
      <c r="U48" s="36"/>
      <c r="V48" s="34">
        <f t="shared" ref="V48:V56" si="37">U48*$U$7</f>
        <v>0</v>
      </c>
      <c r="W48" s="36">
        <v>3</v>
      </c>
      <c r="X48" s="34">
        <f t="shared" ref="X48:X55" si="38">W48*$W$7</f>
        <v>60</v>
      </c>
      <c r="Y48" s="36"/>
      <c r="Z48" s="34">
        <f t="shared" ref="Z48:Z55" si="39">Y48*$Y$7</f>
        <v>0</v>
      </c>
      <c r="AA48" s="36"/>
      <c r="AB48" s="51">
        <f t="shared" ref="AB48:AB55" si="40">AA48*$AA$7</f>
        <v>0</v>
      </c>
      <c r="AC48" s="44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</row>
    <row r="49" spans="1:106" s="3" customFormat="1" ht="18.75" x14ac:dyDescent="0.3">
      <c r="A49" s="63" t="s">
        <v>184</v>
      </c>
      <c r="B49" s="124" t="s">
        <v>203</v>
      </c>
      <c r="C49" s="9">
        <v>5</v>
      </c>
      <c r="D49" s="9"/>
      <c r="E49" s="34">
        <f t="shared" si="32"/>
        <v>4</v>
      </c>
      <c r="F49" s="64">
        <v>120</v>
      </c>
      <c r="G49" s="34">
        <f t="shared" ref="G49:G56" si="41">N49+P49+R49+T49+V49+X49+Z49+AB49</f>
        <v>60</v>
      </c>
      <c r="H49" s="63">
        <f t="shared" ref="H49:H55" si="42">G49-K49-I49-J49</f>
        <v>14</v>
      </c>
      <c r="I49" s="33"/>
      <c r="J49" s="33"/>
      <c r="K49" s="33">
        <v>46</v>
      </c>
      <c r="L49" s="33">
        <f t="shared" ref="L49:L55" si="43">F49-G49</f>
        <v>60</v>
      </c>
      <c r="M49" s="36"/>
      <c r="N49" s="34">
        <f t="shared" si="33"/>
        <v>0</v>
      </c>
      <c r="O49" s="36"/>
      <c r="P49" s="34">
        <f t="shared" si="34"/>
        <v>0</v>
      </c>
      <c r="Q49" s="36"/>
      <c r="R49" s="34">
        <f t="shared" si="35"/>
        <v>0</v>
      </c>
      <c r="S49" s="36"/>
      <c r="T49" s="34">
        <f t="shared" si="36"/>
        <v>0</v>
      </c>
      <c r="U49" s="36">
        <v>4</v>
      </c>
      <c r="V49" s="34">
        <f t="shared" si="37"/>
        <v>60</v>
      </c>
      <c r="W49" s="36"/>
      <c r="X49" s="34">
        <f t="shared" si="38"/>
        <v>0</v>
      </c>
      <c r="Y49" s="36"/>
      <c r="Z49" s="34">
        <f t="shared" si="39"/>
        <v>0</v>
      </c>
      <c r="AA49" s="36"/>
      <c r="AB49" s="51">
        <f t="shared" si="40"/>
        <v>0</v>
      </c>
      <c r="AC49" s="44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</row>
    <row r="50" spans="1:106" s="3" customFormat="1" ht="18.75" x14ac:dyDescent="0.3">
      <c r="A50" s="63" t="s">
        <v>184</v>
      </c>
      <c r="B50" s="124" t="s">
        <v>171</v>
      </c>
      <c r="C50" s="9">
        <v>5</v>
      </c>
      <c r="D50" s="9"/>
      <c r="E50" s="34">
        <f t="shared" si="32"/>
        <v>5</v>
      </c>
      <c r="F50" s="64">
        <v>150</v>
      </c>
      <c r="G50" s="34">
        <f t="shared" si="41"/>
        <v>75</v>
      </c>
      <c r="H50" s="63">
        <f t="shared" si="42"/>
        <v>15</v>
      </c>
      <c r="I50" s="33"/>
      <c r="J50" s="33"/>
      <c r="K50" s="33">
        <v>60</v>
      </c>
      <c r="L50" s="33">
        <f t="shared" si="43"/>
        <v>75</v>
      </c>
      <c r="M50" s="36"/>
      <c r="N50" s="34">
        <f t="shared" si="33"/>
        <v>0</v>
      </c>
      <c r="O50" s="36"/>
      <c r="P50" s="34">
        <f t="shared" si="34"/>
        <v>0</v>
      </c>
      <c r="Q50" s="36"/>
      <c r="R50" s="34">
        <f t="shared" si="35"/>
        <v>0</v>
      </c>
      <c r="S50" s="36"/>
      <c r="T50" s="34">
        <f t="shared" si="36"/>
        <v>0</v>
      </c>
      <c r="U50" s="36">
        <v>5</v>
      </c>
      <c r="V50" s="34">
        <f t="shared" si="37"/>
        <v>75</v>
      </c>
      <c r="W50" s="36"/>
      <c r="X50" s="34">
        <f t="shared" si="38"/>
        <v>0</v>
      </c>
      <c r="Y50" s="36"/>
      <c r="Z50" s="34">
        <f t="shared" si="39"/>
        <v>0</v>
      </c>
      <c r="AA50" s="36"/>
      <c r="AB50" s="51">
        <f t="shared" si="40"/>
        <v>0</v>
      </c>
      <c r="AC50" s="44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</row>
    <row r="51" spans="1:106" s="3" customFormat="1" ht="18.75" x14ac:dyDescent="0.3">
      <c r="A51" s="63"/>
      <c r="B51" s="121" t="s">
        <v>197</v>
      </c>
      <c r="C51" s="9"/>
      <c r="D51" s="9" t="s">
        <v>198</v>
      </c>
      <c r="E51" s="34">
        <f t="shared" si="32"/>
        <v>3</v>
      </c>
      <c r="F51" s="64">
        <v>90</v>
      </c>
      <c r="G51" s="34">
        <f t="shared" si="41"/>
        <v>55</v>
      </c>
      <c r="H51" s="63">
        <f t="shared" si="42"/>
        <v>3</v>
      </c>
      <c r="I51" s="33">
        <v>52</v>
      </c>
      <c r="J51" s="33"/>
      <c r="K51" s="33"/>
      <c r="L51" s="33">
        <f t="shared" si="43"/>
        <v>35</v>
      </c>
      <c r="M51" s="36"/>
      <c r="N51" s="34"/>
      <c r="O51" s="36"/>
      <c r="P51" s="34"/>
      <c r="Q51" s="36"/>
      <c r="R51" s="34"/>
      <c r="S51" s="36"/>
      <c r="T51" s="34"/>
      <c r="U51" s="36">
        <v>1</v>
      </c>
      <c r="V51" s="34">
        <f t="shared" si="37"/>
        <v>15</v>
      </c>
      <c r="W51" s="36">
        <v>2</v>
      </c>
      <c r="X51" s="34">
        <f t="shared" si="38"/>
        <v>40</v>
      </c>
      <c r="Y51" s="36"/>
      <c r="Z51" s="34"/>
      <c r="AA51" s="36"/>
      <c r="AB51" s="51"/>
      <c r="AC51" s="44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</row>
    <row r="52" spans="1:106" s="3" customFormat="1" ht="37.5" x14ac:dyDescent="0.3">
      <c r="A52" s="63" t="s">
        <v>184</v>
      </c>
      <c r="B52" s="124" t="s">
        <v>172</v>
      </c>
      <c r="C52" s="9"/>
      <c r="D52" s="9">
        <v>6</v>
      </c>
      <c r="E52" s="34">
        <f t="shared" si="32"/>
        <v>4</v>
      </c>
      <c r="F52" s="64">
        <v>120</v>
      </c>
      <c r="G52" s="34">
        <f t="shared" si="41"/>
        <v>60</v>
      </c>
      <c r="H52" s="63">
        <f t="shared" si="42"/>
        <v>40</v>
      </c>
      <c r="I52" s="33"/>
      <c r="J52" s="33">
        <v>20</v>
      </c>
      <c r="K52" s="33"/>
      <c r="L52" s="33">
        <f t="shared" si="43"/>
        <v>60</v>
      </c>
      <c r="M52" s="36"/>
      <c r="N52" s="34">
        <f t="shared" si="33"/>
        <v>0</v>
      </c>
      <c r="O52" s="36"/>
      <c r="P52" s="34">
        <f t="shared" si="34"/>
        <v>0</v>
      </c>
      <c r="Q52" s="36"/>
      <c r="R52" s="34">
        <f t="shared" si="35"/>
        <v>0</v>
      </c>
      <c r="S52" s="36"/>
      <c r="T52" s="34">
        <f t="shared" si="36"/>
        <v>0</v>
      </c>
      <c r="U52" s="36"/>
      <c r="V52" s="34">
        <f t="shared" si="37"/>
        <v>0</v>
      </c>
      <c r="W52" s="36">
        <v>3</v>
      </c>
      <c r="X52" s="34">
        <f t="shared" si="38"/>
        <v>60</v>
      </c>
      <c r="Y52" s="36"/>
      <c r="Z52" s="34">
        <f t="shared" si="39"/>
        <v>0</v>
      </c>
      <c r="AA52" s="36"/>
      <c r="AB52" s="51">
        <f t="shared" si="40"/>
        <v>0</v>
      </c>
      <c r="AC52" s="44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</row>
    <row r="53" spans="1:106" s="4" customFormat="1" ht="18.75" x14ac:dyDescent="0.3">
      <c r="A53" s="63" t="s">
        <v>184</v>
      </c>
      <c r="B53" s="124" t="s">
        <v>173</v>
      </c>
      <c r="C53" s="34">
        <v>6</v>
      </c>
      <c r="D53" s="34"/>
      <c r="E53" s="34">
        <f t="shared" si="32"/>
        <v>3</v>
      </c>
      <c r="F53" s="64">
        <v>90</v>
      </c>
      <c r="G53" s="34">
        <f t="shared" si="41"/>
        <v>60</v>
      </c>
      <c r="H53" s="63">
        <f t="shared" si="42"/>
        <v>30</v>
      </c>
      <c r="I53" s="33"/>
      <c r="J53" s="33">
        <v>30</v>
      </c>
      <c r="K53" s="33"/>
      <c r="L53" s="33">
        <f t="shared" si="43"/>
        <v>30</v>
      </c>
      <c r="M53" s="36"/>
      <c r="N53" s="34">
        <f t="shared" si="33"/>
        <v>0</v>
      </c>
      <c r="O53" s="36"/>
      <c r="P53" s="34">
        <f t="shared" si="34"/>
        <v>0</v>
      </c>
      <c r="Q53" s="36"/>
      <c r="R53" s="34">
        <f t="shared" si="35"/>
        <v>0</v>
      </c>
      <c r="S53" s="36"/>
      <c r="T53" s="34">
        <f t="shared" si="36"/>
        <v>0</v>
      </c>
      <c r="U53" s="36"/>
      <c r="V53" s="34">
        <f t="shared" si="37"/>
        <v>0</v>
      </c>
      <c r="W53" s="36">
        <v>3</v>
      </c>
      <c r="X53" s="34">
        <f t="shared" si="38"/>
        <v>60</v>
      </c>
      <c r="Y53" s="36"/>
      <c r="Z53" s="34">
        <f t="shared" si="39"/>
        <v>0</v>
      </c>
      <c r="AA53" s="36"/>
      <c r="AB53" s="51">
        <f t="shared" si="40"/>
        <v>0</v>
      </c>
      <c r="AC53" s="43"/>
    </row>
    <row r="54" spans="1:106" s="4" customFormat="1" ht="37.5" x14ac:dyDescent="0.3">
      <c r="A54" s="63" t="s">
        <v>184</v>
      </c>
      <c r="B54" s="124" t="s">
        <v>174</v>
      </c>
      <c r="C54" s="34"/>
      <c r="D54" s="34">
        <v>5</v>
      </c>
      <c r="E54" s="34">
        <f t="shared" si="32"/>
        <v>4</v>
      </c>
      <c r="F54" s="64">
        <v>120</v>
      </c>
      <c r="G54" s="34">
        <f t="shared" si="41"/>
        <v>60</v>
      </c>
      <c r="H54" s="63">
        <f t="shared" si="42"/>
        <v>0</v>
      </c>
      <c r="I54" s="33"/>
      <c r="J54" s="33">
        <v>20</v>
      </c>
      <c r="K54" s="33">
        <v>40</v>
      </c>
      <c r="L54" s="33">
        <f t="shared" si="43"/>
        <v>60</v>
      </c>
      <c r="M54" s="36"/>
      <c r="N54" s="34">
        <f t="shared" si="33"/>
        <v>0</v>
      </c>
      <c r="O54" s="36"/>
      <c r="P54" s="34">
        <f t="shared" si="34"/>
        <v>0</v>
      </c>
      <c r="Q54" s="36"/>
      <c r="R54" s="34">
        <f t="shared" si="35"/>
        <v>0</v>
      </c>
      <c r="S54" s="36"/>
      <c r="T54" s="34">
        <f t="shared" si="36"/>
        <v>0</v>
      </c>
      <c r="U54" s="36">
        <v>4</v>
      </c>
      <c r="V54" s="34">
        <f t="shared" si="37"/>
        <v>60</v>
      </c>
      <c r="W54" s="36"/>
      <c r="X54" s="34">
        <f t="shared" si="38"/>
        <v>0</v>
      </c>
      <c r="Y54" s="36"/>
      <c r="Z54" s="34">
        <f t="shared" si="39"/>
        <v>0</v>
      </c>
      <c r="AA54" s="36"/>
      <c r="AB54" s="51">
        <f t="shared" si="40"/>
        <v>0</v>
      </c>
      <c r="AC54" s="43"/>
    </row>
    <row r="55" spans="1:106" s="4" customFormat="1" ht="18.75" x14ac:dyDescent="0.3">
      <c r="A55" s="63" t="s">
        <v>184</v>
      </c>
      <c r="B55" s="124" t="s">
        <v>175</v>
      </c>
      <c r="C55" s="34"/>
      <c r="D55" s="34">
        <v>6</v>
      </c>
      <c r="E55" s="34">
        <f t="shared" si="32"/>
        <v>3</v>
      </c>
      <c r="F55" s="64">
        <v>90</v>
      </c>
      <c r="G55" s="34">
        <f t="shared" si="41"/>
        <v>40</v>
      </c>
      <c r="H55" s="63">
        <f t="shared" si="42"/>
        <v>20</v>
      </c>
      <c r="I55" s="63"/>
      <c r="J55" s="63">
        <v>20</v>
      </c>
      <c r="K55" s="63"/>
      <c r="L55" s="33">
        <f t="shared" si="43"/>
        <v>50</v>
      </c>
      <c r="M55" s="36"/>
      <c r="N55" s="34">
        <f t="shared" si="33"/>
        <v>0</v>
      </c>
      <c r="O55" s="36"/>
      <c r="P55" s="34">
        <f t="shared" si="34"/>
        <v>0</v>
      </c>
      <c r="Q55" s="36"/>
      <c r="R55" s="34">
        <f t="shared" si="35"/>
        <v>0</v>
      </c>
      <c r="S55" s="36"/>
      <c r="T55" s="34">
        <f t="shared" si="36"/>
        <v>0</v>
      </c>
      <c r="U55" s="36"/>
      <c r="V55" s="34">
        <f t="shared" si="37"/>
        <v>0</v>
      </c>
      <c r="W55" s="36">
        <v>2</v>
      </c>
      <c r="X55" s="34">
        <f t="shared" si="38"/>
        <v>40</v>
      </c>
      <c r="Y55" s="36"/>
      <c r="Z55" s="34">
        <f t="shared" si="39"/>
        <v>0</v>
      </c>
      <c r="AA55" s="36"/>
      <c r="AB55" s="51">
        <f t="shared" si="40"/>
        <v>0</v>
      </c>
      <c r="AC55" s="43"/>
    </row>
    <row r="56" spans="1:106" s="4" customFormat="1" ht="37.5" x14ac:dyDescent="0.25">
      <c r="A56" s="63" t="s">
        <v>156</v>
      </c>
      <c r="B56" s="123" t="s">
        <v>204</v>
      </c>
      <c r="C56" s="34">
        <v>6</v>
      </c>
      <c r="D56" s="34"/>
      <c r="E56" s="34">
        <f>F56/30</f>
        <v>1</v>
      </c>
      <c r="F56" s="64">
        <v>30</v>
      </c>
      <c r="G56" s="34">
        <f t="shared" si="41"/>
        <v>0</v>
      </c>
      <c r="H56" s="63">
        <v>0</v>
      </c>
      <c r="I56" s="63"/>
      <c r="J56" s="63"/>
      <c r="K56" s="33"/>
      <c r="L56" s="34">
        <v>30</v>
      </c>
      <c r="M56" s="36"/>
      <c r="N56" s="34">
        <f>M56*$M$7</f>
        <v>0</v>
      </c>
      <c r="O56" s="36"/>
      <c r="P56" s="34">
        <f>O56*$O$7</f>
        <v>0</v>
      </c>
      <c r="Q56" s="36"/>
      <c r="R56" s="34">
        <f>Q56*$Q$7</f>
        <v>0</v>
      </c>
      <c r="S56" s="36"/>
      <c r="T56" s="34">
        <f>S56*$S$7</f>
        <v>0</v>
      </c>
      <c r="U56" s="36"/>
      <c r="V56" s="34">
        <f t="shared" si="37"/>
        <v>0</v>
      </c>
      <c r="W56" s="36"/>
      <c r="X56" s="34">
        <f>W56*$W$7</f>
        <v>0</v>
      </c>
      <c r="Y56" s="36"/>
      <c r="Z56" s="34">
        <f>Y56*$Y$7</f>
        <v>0</v>
      </c>
      <c r="AA56" s="36"/>
      <c r="AB56" s="51">
        <f>AA56*$AA$7</f>
        <v>0</v>
      </c>
      <c r="AC56" s="43"/>
    </row>
    <row r="57" spans="1:106" s="4" customFormat="1" ht="18.75" x14ac:dyDescent="0.3">
      <c r="A57" s="215" t="s">
        <v>38</v>
      </c>
      <c r="B57" s="216"/>
      <c r="C57" s="41"/>
      <c r="D57" s="41"/>
      <c r="E57" s="42">
        <f t="shared" ref="E57:AB57" si="44">SUM(E48:E56)</f>
        <v>30</v>
      </c>
      <c r="F57" s="42">
        <f t="shared" si="44"/>
        <v>900</v>
      </c>
      <c r="G57" s="42">
        <f t="shared" si="44"/>
        <v>470</v>
      </c>
      <c r="H57" s="42">
        <f t="shared" si="44"/>
        <v>142</v>
      </c>
      <c r="I57" s="42">
        <f t="shared" si="44"/>
        <v>52</v>
      </c>
      <c r="J57" s="42">
        <f t="shared" si="44"/>
        <v>130</v>
      </c>
      <c r="K57" s="42">
        <f t="shared" si="44"/>
        <v>146</v>
      </c>
      <c r="L57" s="42">
        <f t="shared" si="44"/>
        <v>430</v>
      </c>
      <c r="M57" s="42">
        <f t="shared" si="44"/>
        <v>0</v>
      </c>
      <c r="N57" s="42">
        <f t="shared" si="44"/>
        <v>0</v>
      </c>
      <c r="O57" s="42">
        <f t="shared" si="44"/>
        <v>0</v>
      </c>
      <c r="P57" s="42">
        <f t="shared" si="44"/>
        <v>0</v>
      </c>
      <c r="Q57" s="42">
        <f t="shared" si="44"/>
        <v>0</v>
      </c>
      <c r="R57" s="42">
        <f t="shared" si="44"/>
        <v>0</v>
      </c>
      <c r="S57" s="42">
        <f t="shared" si="44"/>
        <v>0</v>
      </c>
      <c r="T57" s="42">
        <f t="shared" si="44"/>
        <v>0</v>
      </c>
      <c r="U57" s="42">
        <f t="shared" si="44"/>
        <v>14</v>
      </c>
      <c r="V57" s="42">
        <f t="shared" si="44"/>
        <v>210</v>
      </c>
      <c r="W57" s="42">
        <f t="shared" si="44"/>
        <v>13</v>
      </c>
      <c r="X57" s="42">
        <f t="shared" si="44"/>
        <v>260</v>
      </c>
      <c r="Y57" s="42">
        <f t="shared" si="44"/>
        <v>0</v>
      </c>
      <c r="Z57" s="42">
        <f t="shared" si="44"/>
        <v>0</v>
      </c>
      <c r="AA57" s="42">
        <f t="shared" si="44"/>
        <v>0</v>
      </c>
      <c r="AB57" s="42">
        <f t="shared" si="44"/>
        <v>0</v>
      </c>
      <c r="AC57" s="43"/>
    </row>
    <row r="58" spans="1:106" s="7" customFormat="1" ht="18.75" x14ac:dyDescent="0.3">
      <c r="A58" s="48" t="s">
        <v>31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54"/>
      <c r="AC58" s="45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</row>
    <row r="59" spans="1:106" s="4" customFormat="1" ht="18.75" x14ac:dyDescent="0.25">
      <c r="A59" s="58" t="s">
        <v>155</v>
      </c>
      <c r="B59" s="69" t="s">
        <v>44</v>
      </c>
      <c r="C59" s="34"/>
      <c r="D59" s="34">
        <v>5</v>
      </c>
      <c r="E59" s="34">
        <f>F59/30</f>
        <v>15</v>
      </c>
      <c r="F59" s="63">
        <v>450</v>
      </c>
      <c r="G59" s="34">
        <f>N59+P59+R59+T59+V59+X59+Z59+AB59</f>
        <v>180</v>
      </c>
      <c r="H59" s="63">
        <v>0</v>
      </c>
      <c r="I59" s="63"/>
      <c r="J59" s="63">
        <v>0</v>
      </c>
      <c r="K59" s="63"/>
      <c r="L59" s="34">
        <f>F59-G59</f>
        <v>270</v>
      </c>
      <c r="M59" s="32"/>
      <c r="N59" s="34">
        <f>M59*$M$7</f>
        <v>0</v>
      </c>
      <c r="O59" s="34"/>
      <c r="P59" s="34">
        <f>O59*$O$7</f>
        <v>0</v>
      </c>
      <c r="Q59" s="34"/>
      <c r="R59" s="34">
        <f>Q59*$Q$7</f>
        <v>0</v>
      </c>
      <c r="S59" s="34"/>
      <c r="T59" s="34">
        <f>S59*$S$7</f>
        <v>0</v>
      </c>
      <c r="U59" s="34">
        <v>12</v>
      </c>
      <c r="V59" s="34">
        <f>U59*$U$7</f>
        <v>180</v>
      </c>
      <c r="W59" s="34"/>
      <c r="X59" s="34">
        <f>W59*$W$7</f>
        <v>0</v>
      </c>
      <c r="Y59" s="34"/>
      <c r="Z59" s="34">
        <f>Y59*$Y$7</f>
        <v>0</v>
      </c>
      <c r="AA59" s="34"/>
      <c r="AB59" s="51">
        <f>AA59*$AA$7</f>
        <v>0</v>
      </c>
      <c r="AC59" s="43"/>
    </row>
    <row r="60" spans="1:106" s="4" customFormat="1" ht="18.75" x14ac:dyDescent="0.25">
      <c r="A60" s="58" t="s">
        <v>155</v>
      </c>
      <c r="B60" s="70" t="s">
        <v>44</v>
      </c>
      <c r="C60" s="65"/>
      <c r="D60" s="65">
        <v>6</v>
      </c>
      <c r="E60" s="34">
        <f>F60/30</f>
        <v>15</v>
      </c>
      <c r="F60" s="65">
        <v>450</v>
      </c>
      <c r="G60" s="34">
        <f>N60+P60+R60+T60+V60+X60+Z60+AB60</f>
        <v>180</v>
      </c>
      <c r="H60" s="63">
        <v>0</v>
      </c>
      <c r="I60" s="63"/>
      <c r="J60" s="63">
        <v>0</v>
      </c>
      <c r="K60" s="63"/>
      <c r="L60" s="34">
        <f>F60-G60</f>
        <v>270</v>
      </c>
      <c r="M60" s="32"/>
      <c r="N60" s="34">
        <f>M60*$M$7</f>
        <v>0</v>
      </c>
      <c r="O60" s="34"/>
      <c r="P60" s="34">
        <f>O60*$O$7</f>
        <v>0</v>
      </c>
      <c r="Q60" s="34"/>
      <c r="R60" s="34">
        <f>Q60*$Q$7</f>
        <v>0</v>
      </c>
      <c r="S60" s="34"/>
      <c r="T60" s="34">
        <f>S60*$S$7</f>
        <v>0</v>
      </c>
      <c r="U60" s="34"/>
      <c r="V60" s="34">
        <f>U60*$U$7</f>
        <v>0</v>
      </c>
      <c r="W60" s="34">
        <v>9</v>
      </c>
      <c r="X60" s="34">
        <f>W60*$W$7</f>
        <v>180</v>
      </c>
      <c r="Y60" s="34"/>
      <c r="Z60" s="34">
        <f>Y60*$Y$7</f>
        <v>0</v>
      </c>
      <c r="AA60" s="34"/>
      <c r="AB60" s="51">
        <f>AA60*$AA$7</f>
        <v>0</v>
      </c>
      <c r="AC60" s="43"/>
    </row>
    <row r="61" spans="1:106" s="7" customFormat="1" ht="39" customHeight="1" x14ac:dyDescent="0.3">
      <c r="A61" s="217" t="s">
        <v>39</v>
      </c>
      <c r="B61" s="218"/>
      <c r="C61" s="41"/>
      <c r="D61" s="41"/>
      <c r="E61" s="42">
        <f t="shared" ref="E61:AB61" si="45">SUM(E59:E60)</f>
        <v>30</v>
      </c>
      <c r="F61" s="42">
        <f t="shared" si="45"/>
        <v>900</v>
      </c>
      <c r="G61" s="42">
        <f t="shared" si="45"/>
        <v>360</v>
      </c>
      <c r="H61" s="42">
        <f t="shared" si="45"/>
        <v>0</v>
      </c>
      <c r="I61" s="42">
        <f t="shared" si="45"/>
        <v>0</v>
      </c>
      <c r="J61" s="42">
        <f t="shared" si="45"/>
        <v>0</v>
      </c>
      <c r="K61" s="42">
        <f t="shared" si="45"/>
        <v>0</v>
      </c>
      <c r="L61" s="42">
        <f t="shared" si="45"/>
        <v>540</v>
      </c>
      <c r="M61" s="42">
        <f t="shared" si="45"/>
        <v>0</v>
      </c>
      <c r="N61" s="42">
        <f t="shared" si="45"/>
        <v>0</v>
      </c>
      <c r="O61" s="42">
        <f t="shared" si="45"/>
        <v>0</v>
      </c>
      <c r="P61" s="42">
        <f t="shared" si="45"/>
        <v>0</v>
      </c>
      <c r="Q61" s="42">
        <f t="shared" si="45"/>
        <v>0</v>
      </c>
      <c r="R61" s="42">
        <f t="shared" si="45"/>
        <v>0</v>
      </c>
      <c r="S61" s="42">
        <f t="shared" si="45"/>
        <v>0</v>
      </c>
      <c r="T61" s="42">
        <f t="shared" si="45"/>
        <v>0</v>
      </c>
      <c r="U61" s="42">
        <f t="shared" si="45"/>
        <v>12</v>
      </c>
      <c r="V61" s="42">
        <f t="shared" si="45"/>
        <v>180</v>
      </c>
      <c r="W61" s="42">
        <f t="shared" si="45"/>
        <v>9</v>
      </c>
      <c r="X61" s="42">
        <f t="shared" si="45"/>
        <v>180</v>
      </c>
      <c r="Y61" s="42">
        <f t="shared" si="45"/>
        <v>0</v>
      </c>
      <c r="Z61" s="42">
        <f t="shared" si="45"/>
        <v>0</v>
      </c>
      <c r="AA61" s="42">
        <f t="shared" si="45"/>
        <v>0</v>
      </c>
      <c r="AB61" s="42">
        <f t="shared" si="45"/>
        <v>0</v>
      </c>
      <c r="AC61" s="45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</row>
    <row r="62" spans="1:106" ht="19.5" thickBot="1" x14ac:dyDescent="0.35">
      <c r="A62" s="219" t="s">
        <v>40</v>
      </c>
      <c r="B62" s="220"/>
      <c r="C62" s="55"/>
      <c r="D62" s="55"/>
      <c r="E62" s="56">
        <f t="shared" ref="E62:AB62" si="46">E57+E61</f>
        <v>60</v>
      </c>
      <c r="F62" s="56">
        <f t="shared" si="46"/>
        <v>1800</v>
      </c>
      <c r="G62" s="56">
        <f t="shared" si="46"/>
        <v>830</v>
      </c>
      <c r="H62" s="56">
        <f t="shared" si="46"/>
        <v>142</v>
      </c>
      <c r="I62" s="56">
        <f t="shared" si="46"/>
        <v>52</v>
      </c>
      <c r="J62" s="56">
        <f t="shared" si="46"/>
        <v>130</v>
      </c>
      <c r="K62" s="56">
        <f t="shared" si="46"/>
        <v>146</v>
      </c>
      <c r="L62" s="56">
        <f t="shared" si="46"/>
        <v>970</v>
      </c>
      <c r="M62" s="56">
        <f t="shared" si="46"/>
        <v>0</v>
      </c>
      <c r="N62" s="56">
        <f t="shared" si="46"/>
        <v>0</v>
      </c>
      <c r="O62" s="56">
        <f t="shared" si="46"/>
        <v>0</v>
      </c>
      <c r="P62" s="56">
        <f t="shared" si="46"/>
        <v>0</v>
      </c>
      <c r="Q62" s="56">
        <f t="shared" si="46"/>
        <v>0</v>
      </c>
      <c r="R62" s="56">
        <f t="shared" si="46"/>
        <v>0</v>
      </c>
      <c r="S62" s="56">
        <f t="shared" si="46"/>
        <v>0</v>
      </c>
      <c r="T62" s="56">
        <f t="shared" si="46"/>
        <v>0</v>
      </c>
      <c r="U62" s="56">
        <f t="shared" si="46"/>
        <v>26</v>
      </c>
      <c r="V62" s="56">
        <f t="shared" si="46"/>
        <v>390</v>
      </c>
      <c r="W62" s="56">
        <f t="shared" si="46"/>
        <v>22</v>
      </c>
      <c r="X62" s="56">
        <f t="shared" si="46"/>
        <v>440</v>
      </c>
      <c r="Y62" s="56">
        <f t="shared" si="46"/>
        <v>0</v>
      </c>
      <c r="Z62" s="56">
        <f t="shared" si="46"/>
        <v>0</v>
      </c>
      <c r="AA62" s="56">
        <f t="shared" si="46"/>
        <v>0</v>
      </c>
      <c r="AB62" s="57">
        <f t="shared" si="46"/>
        <v>0</v>
      </c>
      <c r="AC62" s="43"/>
    </row>
    <row r="63" spans="1:106" ht="18.75" x14ac:dyDescent="0.3">
      <c r="A63" s="212" t="s">
        <v>20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4"/>
      <c r="AC63" s="43"/>
    </row>
    <row r="64" spans="1:106" s="3" customFormat="1" ht="26.25" customHeight="1" x14ac:dyDescent="0.3">
      <c r="A64" s="48" t="s">
        <v>30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8"/>
      <c r="N64" s="7"/>
      <c r="O64" s="8"/>
      <c r="P64" s="7"/>
      <c r="Q64" s="8"/>
      <c r="R64" s="7"/>
      <c r="S64" s="8"/>
      <c r="T64" s="7"/>
      <c r="U64" s="8"/>
      <c r="V64" s="7"/>
      <c r="W64" s="8"/>
      <c r="X64" s="7"/>
      <c r="Y64" s="7"/>
      <c r="Z64" s="7"/>
      <c r="AA64" s="7"/>
      <c r="AB64" s="49"/>
      <c r="AC64" s="44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</row>
    <row r="65" spans="1:106" s="16" customFormat="1" ht="18.75" x14ac:dyDescent="0.3">
      <c r="A65" s="50" t="s">
        <v>184</v>
      </c>
      <c r="B65" s="62" t="s">
        <v>176</v>
      </c>
      <c r="C65" s="34">
        <v>8</v>
      </c>
      <c r="D65" s="34"/>
      <c r="E65" s="34">
        <f>F65/30</f>
        <v>4</v>
      </c>
      <c r="F65" s="64">
        <v>120</v>
      </c>
      <c r="G65" s="34">
        <f>N65+P65+R65+T65+V65+X65+Z65+AB65</f>
        <v>64</v>
      </c>
      <c r="H65" s="63">
        <f>G65-K65-I65-J65</f>
        <v>24</v>
      </c>
      <c r="I65" s="63">
        <v>20</v>
      </c>
      <c r="J65" s="63">
        <v>20</v>
      </c>
      <c r="K65" s="63"/>
      <c r="L65" s="34">
        <f t="shared" ref="L65:L71" si="47">F65-G65</f>
        <v>56</v>
      </c>
      <c r="M65" s="36"/>
      <c r="N65" s="34">
        <f>M65*$M$7</f>
        <v>0</v>
      </c>
      <c r="O65" s="36"/>
      <c r="P65" s="34">
        <f>O65*$O$7</f>
        <v>0</v>
      </c>
      <c r="Q65" s="36"/>
      <c r="R65" s="34">
        <f>Q65*$Q$7</f>
        <v>0</v>
      </c>
      <c r="S65" s="36"/>
      <c r="T65" s="34">
        <f>S65*$S$7</f>
        <v>0</v>
      </c>
      <c r="U65" s="36"/>
      <c r="V65" s="34">
        <f>U65*$U$7</f>
        <v>0</v>
      </c>
      <c r="W65" s="36"/>
      <c r="X65" s="34">
        <f>W65*$W$7</f>
        <v>0</v>
      </c>
      <c r="Y65" s="36"/>
      <c r="Z65" s="34">
        <f>Y65*$Y$7</f>
        <v>0</v>
      </c>
      <c r="AA65" s="36">
        <v>4</v>
      </c>
      <c r="AB65" s="51">
        <f>AA65*$AA$7</f>
        <v>64</v>
      </c>
      <c r="AC65" s="44"/>
    </row>
    <row r="66" spans="1:106" s="3" customFormat="1" ht="18.75" x14ac:dyDescent="0.3">
      <c r="A66" s="50" t="s">
        <v>184</v>
      </c>
      <c r="B66" s="62" t="s">
        <v>177</v>
      </c>
      <c r="C66" s="34"/>
      <c r="D66" s="34">
        <v>7</v>
      </c>
      <c r="E66" s="34">
        <f>F66/30</f>
        <v>4.5</v>
      </c>
      <c r="F66" s="64">
        <v>135</v>
      </c>
      <c r="G66" s="34">
        <f t="shared" ref="G66:G74" si="48">N66+P66+R66+T66+V66+X66+Z66+AB66</f>
        <v>60</v>
      </c>
      <c r="H66" s="63">
        <f t="shared" ref="H66:H74" si="49">G66-K66-I66-J66</f>
        <v>30</v>
      </c>
      <c r="I66" s="63"/>
      <c r="J66" s="63"/>
      <c r="K66" s="63">
        <v>30</v>
      </c>
      <c r="L66" s="34">
        <f>F66-G66</f>
        <v>75</v>
      </c>
      <c r="M66" s="36"/>
      <c r="N66" s="34">
        <f>M66*$M$7</f>
        <v>0</v>
      </c>
      <c r="O66" s="36"/>
      <c r="P66" s="34">
        <f>O66*$O$7</f>
        <v>0</v>
      </c>
      <c r="Q66" s="36"/>
      <c r="R66" s="34">
        <f>Q66*$Q$7</f>
        <v>0</v>
      </c>
      <c r="S66" s="36"/>
      <c r="T66" s="34">
        <f>S66*$S$7</f>
        <v>0</v>
      </c>
      <c r="U66" s="36"/>
      <c r="V66" s="34">
        <f>U66*$U$7</f>
        <v>0</v>
      </c>
      <c r="W66" s="36"/>
      <c r="X66" s="34">
        <f>W66*$W$7</f>
        <v>0</v>
      </c>
      <c r="Y66" s="36">
        <v>4</v>
      </c>
      <c r="Z66" s="34">
        <f>Y66*$Y$7</f>
        <v>60</v>
      </c>
      <c r="AA66" s="36"/>
      <c r="AB66" s="51">
        <f>AA66*$AA$7</f>
        <v>0</v>
      </c>
      <c r="AC66" s="44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</row>
    <row r="67" spans="1:106" s="3" customFormat="1" ht="18.75" x14ac:dyDescent="0.3">
      <c r="A67" s="50" t="s">
        <v>184</v>
      </c>
      <c r="B67" s="62" t="s">
        <v>178</v>
      </c>
      <c r="C67" s="34"/>
      <c r="D67" s="34">
        <v>8</v>
      </c>
      <c r="E67" s="34">
        <f t="shared" ref="E67:E75" si="50">F67/30</f>
        <v>3</v>
      </c>
      <c r="F67" s="64">
        <v>90</v>
      </c>
      <c r="G67" s="34">
        <f t="shared" si="48"/>
        <v>48</v>
      </c>
      <c r="H67" s="63">
        <f t="shared" si="49"/>
        <v>8</v>
      </c>
      <c r="I67" s="63"/>
      <c r="J67" s="63">
        <v>20</v>
      </c>
      <c r="K67" s="63">
        <v>20</v>
      </c>
      <c r="L67" s="34">
        <f t="shared" si="47"/>
        <v>42</v>
      </c>
      <c r="M67" s="36"/>
      <c r="N67" s="34">
        <f t="shared" ref="N67:N75" si="51">M67*$M$7</f>
        <v>0</v>
      </c>
      <c r="O67" s="36"/>
      <c r="P67" s="34">
        <f t="shared" ref="P67:P75" si="52">O67*$O$7</f>
        <v>0</v>
      </c>
      <c r="Q67" s="36"/>
      <c r="R67" s="34">
        <f t="shared" ref="R67:R75" si="53">Q67*$Q$7</f>
        <v>0</v>
      </c>
      <c r="S67" s="36"/>
      <c r="T67" s="34">
        <f t="shared" ref="T67:T75" si="54">S67*$S$7</f>
        <v>0</v>
      </c>
      <c r="U67" s="36"/>
      <c r="V67" s="34">
        <f t="shared" ref="V67:V76" si="55">U67*$U$7</f>
        <v>0</v>
      </c>
      <c r="W67" s="36"/>
      <c r="X67" s="34">
        <f t="shared" ref="X67:X75" si="56">W67*$W$7</f>
        <v>0</v>
      </c>
      <c r="Y67" s="36"/>
      <c r="Z67" s="34">
        <f t="shared" ref="Z67:Z75" si="57">Y67*$Y$7</f>
        <v>0</v>
      </c>
      <c r="AA67" s="36">
        <v>3</v>
      </c>
      <c r="AB67" s="51">
        <f t="shared" ref="AB67:AB75" si="58">AA67*$AA$7</f>
        <v>48</v>
      </c>
      <c r="AC67" s="44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</row>
    <row r="68" spans="1:106" s="3" customFormat="1" ht="37.5" x14ac:dyDescent="0.3">
      <c r="A68" s="50" t="s">
        <v>184</v>
      </c>
      <c r="B68" s="62" t="s">
        <v>179</v>
      </c>
      <c r="C68" s="34"/>
      <c r="D68" s="34">
        <v>7</v>
      </c>
      <c r="E68" s="34">
        <f t="shared" si="50"/>
        <v>4</v>
      </c>
      <c r="F68" s="64">
        <v>120</v>
      </c>
      <c r="G68" s="34">
        <f t="shared" si="48"/>
        <v>60</v>
      </c>
      <c r="H68" s="63">
        <f t="shared" si="49"/>
        <v>10</v>
      </c>
      <c r="I68" s="63"/>
      <c r="J68" s="63"/>
      <c r="K68" s="63">
        <v>50</v>
      </c>
      <c r="L68" s="34">
        <f t="shared" si="47"/>
        <v>60</v>
      </c>
      <c r="M68" s="36"/>
      <c r="N68" s="34">
        <f t="shared" si="51"/>
        <v>0</v>
      </c>
      <c r="O68" s="36"/>
      <c r="P68" s="34">
        <f t="shared" si="52"/>
        <v>0</v>
      </c>
      <c r="Q68" s="36"/>
      <c r="R68" s="34">
        <f t="shared" si="53"/>
        <v>0</v>
      </c>
      <c r="S68" s="36"/>
      <c r="T68" s="34">
        <f t="shared" si="54"/>
        <v>0</v>
      </c>
      <c r="U68" s="36"/>
      <c r="V68" s="34">
        <f t="shared" si="55"/>
        <v>0</v>
      </c>
      <c r="W68" s="36"/>
      <c r="X68" s="34">
        <f t="shared" si="56"/>
        <v>0</v>
      </c>
      <c r="Y68" s="36">
        <v>4</v>
      </c>
      <c r="Z68" s="34">
        <f t="shared" si="57"/>
        <v>60</v>
      </c>
      <c r="AA68" s="36"/>
      <c r="AB68" s="51">
        <f t="shared" si="58"/>
        <v>0</v>
      </c>
      <c r="AC68" s="44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</row>
    <row r="69" spans="1:106" s="3" customFormat="1" ht="37.5" x14ac:dyDescent="0.3">
      <c r="A69" s="50"/>
      <c r="B69" s="62" t="s">
        <v>199</v>
      </c>
      <c r="C69" s="34">
        <v>7</v>
      </c>
      <c r="D69" s="34"/>
      <c r="E69" s="34">
        <f t="shared" si="50"/>
        <v>3</v>
      </c>
      <c r="F69" s="64">
        <v>90</v>
      </c>
      <c r="G69" s="34">
        <f t="shared" si="48"/>
        <v>60</v>
      </c>
      <c r="H69" s="63">
        <f t="shared" si="49"/>
        <v>6</v>
      </c>
      <c r="I69" s="63">
        <v>54</v>
      </c>
      <c r="J69" s="63"/>
      <c r="K69" s="63"/>
      <c r="L69" s="34"/>
      <c r="M69" s="36"/>
      <c r="N69" s="34"/>
      <c r="O69" s="36"/>
      <c r="P69" s="34"/>
      <c r="Q69" s="36"/>
      <c r="R69" s="34"/>
      <c r="S69" s="36"/>
      <c r="T69" s="34"/>
      <c r="U69" s="36"/>
      <c r="V69" s="34"/>
      <c r="W69" s="36"/>
      <c r="X69" s="34"/>
      <c r="Y69" s="36">
        <v>4</v>
      </c>
      <c r="Z69" s="34">
        <f t="shared" si="57"/>
        <v>60</v>
      </c>
      <c r="AA69" s="36"/>
      <c r="AB69" s="51">
        <f t="shared" si="58"/>
        <v>0</v>
      </c>
      <c r="AC69" s="44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</row>
    <row r="70" spans="1:106" s="3" customFormat="1" ht="37.5" x14ac:dyDescent="0.3">
      <c r="A70" s="50" t="s">
        <v>184</v>
      </c>
      <c r="B70" s="62" t="s">
        <v>180</v>
      </c>
      <c r="C70" s="34"/>
      <c r="D70" s="34">
        <v>8</v>
      </c>
      <c r="E70" s="34">
        <f t="shared" si="50"/>
        <v>4</v>
      </c>
      <c r="F70" s="64">
        <v>120</v>
      </c>
      <c r="G70" s="34">
        <f t="shared" si="48"/>
        <v>48</v>
      </c>
      <c r="H70" s="63">
        <f t="shared" si="49"/>
        <v>18</v>
      </c>
      <c r="I70" s="63"/>
      <c r="J70" s="63">
        <v>30</v>
      </c>
      <c r="K70" s="63"/>
      <c r="L70" s="34">
        <f t="shared" si="47"/>
        <v>72</v>
      </c>
      <c r="M70" s="36"/>
      <c r="N70" s="34">
        <f t="shared" si="51"/>
        <v>0</v>
      </c>
      <c r="O70" s="36"/>
      <c r="P70" s="34">
        <f t="shared" si="52"/>
        <v>0</v>
      </c>
      <c r="Q70" s="36"/>
      <c r="R70" s="34">
        <f t="shared" si="53"/>
        <v>0</v>
      </c>
      <c r="S70" s="36"/>
      <c r="T70" s="34">
        <f t="shared" si="54"/>
        <v>0</v>
      </c>
      <c r="U70" s="36"/>
      <c r="V70" s="34">
        <f t="shared" si="55"/>
        <v>0</v>
      </c>
      <c r="W70" s="36"/>
      <c r="X70" s="34">
        <f t="shared" si="56"/>
        <v>0</v>
      </c>
      <c r="Y70" s="36"/>
      <c r="Z70" s="34">
        <f t="shared" si="57"/>
        <v>0</v>
      </c>
      <c r="AA70" s="36">
        <v>3</v>
      </c>
      <c r="AB70" s="51">
        <f t="shared" si="58"/>
        <v>48</v>
      </c>
      <c r="AC70" s="44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</row>
    <row r="71" spans="1:106" s="3" customFormat="1" ht="37.5" x14ac:dyDescent="0.3">
      <c r="A71" s="50" t="s">
        <v>184</v>
      </c>
      <c r="B71" s="62" t="s">
        <v>202</v>
      </c>
      <c r="C71" s="34">
        <v>8</v>
      </c>
      <c r="D71" s="34"/>
      <c r="E71" s="34">
        <f t="shared" si="50"/>
        <v>4.5</v>
      </c>
      <c r="F71" s="64">
        <v>135</v>
      </c>
      <c r="G71" s="34">
        <f t="shared" si="48"/>
        <v>64</v>
      </c>
      <c r="H71" s="63">
        <f t="shared" si="49"/>
        <v>34</v>
      </c>
      <c r="I71" s="63">
        <v>10</v>
      </c>
      <c r="J71" s="63">
        <v>20</v>
      </c>
      <c r="K71" s="63"/>
      <c r="L71" s="34">
        <f t="shared" si="47"/>
        <v>71</v>
      </c>
      <c r="M71" s="36"/>
      <c r="N71" s="34">
        <f t="shared" si="51"/>
        <v>0</v>
      </c>
      <c r="O71" s="36"/>
      <c r="P71" s="34">
        <f t="shared" si="52"/>
        <v>0</v>
      </c>
      <c r="Q71" s="36"/>
      <c r="R71" s="34">
        <f t="shared" si="53"/>
        <v>0</v>
      </c>
      <c r="S71" s="36"/>
      <c r="T71" s="34">
        <f t="shared" si="54"/>
        <v>0</v>
      </c>
      <c r="U71" s="36"/>
      <c r="V71" s="34">
        <f t="shared" si="55"/>
        <v>0</v>
      </c>
      <c r="W71" s="36"/>
      <c r="X71" s="34">
        <f t="shared" si="56"/>
        <v>0</v>
      </c>
      <c r="Y71" s="36"/>
      <c r="Z71" s="34">
        <f t="shared" si="57"/>
        <v>0</v>
      </c>
      <c r="AA71" s="36">
        <v>4</v>
      </c>
      <c r="AB71" s="51">
        <f t="shared" si="58"/>
        <v>64</v>
      </c>
      <c r="AC71" s="44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</row>
    <row r="72" spans="1:106" s="3" customFormat="1" ht="18.75" x14ac:dyDescent="0.3">
      <c r="A72" s="50" t="s">
        <v>184</v>
      </c>
      <c r="B72" s="62" t="s">
        <v>181</v>
      </c>
      <c r="C72" s="34"/>
      <c r="D72" s="34">
        <v>8</v>
      </c>
      <c r="E72" s="34">
        <f t="shared" si="50"/>
        <v>3</v>
      </c>
      <c r="F72" s="63">
        <v>90</v>
      </c>
      <c r="G72" s="34">
        <f t="shared" si="48"/>
        <v>48</v>
      </c>
      <c r="H72" s="63">
        <f t="shared" si="49"/>
        <v>18</v>
      </c>
      <c r="I72" s="63"/>
      <c r="J72" s="63"/>
      <c r="K72" s="63">
        <v>30</v>
      </c>
      <c r="L72" s="34">
        <f>F72-G72</f>
        <v>42</v>
      </c>
      <c r="M72" s="36"/>
      <c r="N72" s="34">
        <f t="shared" si="51"/>
        <v>0</v>
      </c>
      <c r="O72" s="36"/>
      <c r="P72" s="34">
        <f t="shared" si="52"/>
        <v>0</v>
      </c>
      <c r="Q72" s="36"/>
      <c r="R72" s="34">
        <f t="shared" si="53"/>
        <v>0</v>
      </c>
      <c r="S72" s="36"/>
      <c r="T72" s="34">
        <f t="shared" si="54"/>
        <v>0</v>
      </c>
      <c r="U72" s="36"/>
      <c r="V72" s="34">
        <f t="shared" si="55"/>
        <v>0</v>
      </c>
      <c r="W72" s="36"/>
      <c r="X72" s="34">
        <f t="shared" si="56"/>
        <v>0</v>
      </c>
      <c r="Y72" s="36"/>
      <c r="Z72" s="34">
        <f t="shared" si="57"/>
        <v>0</v>
      </c>
      <c r="AA72" s="36">
        <v>3</v>
      </c>
      <c r="AB72" s="51">
        <f t="shared" si="58"/>
        <v>48</v>
      </c>
      <c r="AC72" s="44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</row>
    <row r="73" spans="1:106" s="3" customFormat="1" ht="37.5" x14ac:dyDescent="0.3">
      <c r="A73" s="50" t="s">
        <v>184</v>
      </c>
      <c r="B73" s="62" t="s">
        <v>182</v>
      </c>
      <c r="C73" s="34">
        <v>8</v>
      </c>
      <c r="D73" s="34"/>
      <c r="E73" s="34">
        <f t="shared" si="50"/>
        <v>3</v>
      </c>
      <c r="F73" s="38">
        <v>90</v>
      </c>
      <c r="G73" s="34">
        <f t="shared" si="48"/>
        <v>48</v>
      </c>
      <c r="H73" s="63">
        <f t="shared" si="49"/>
        <v>16</v>
      </c>
      <c r="I73" s="63">
        <v>12</v>
      </c>
      <c r="J73" s="63">
        <v>20</v>
      </c>
      <c r="K73" s="63"/>
      <c r="L73" s="34">
        <f>F73-G73</f>
        <v>42</v>
      </c>
      <c r="M73" s="36"/>
      <c r="N73" s="34">
        <f t="shared" si="51"/>
        <v>0</v>
      </c>
      <c r="O73" s="36"/>
      <c r="P73" s="34">
        <f t="shared" si="52"/>
        <v>0</v>
      </c>
      <c r="Q73" s="36"/>
      <c r="R73" s="34">
        <f t="shared" si="53"/>
        <v>0</v>
      </c>
      <c r="S73" s="36"/>
      <c r="T73" s="34">
        <f t="shared" si="54"/>
        <v>0</v>
      </c>
      <c r="U73" s="36"/>
      <c r="V73" s="34">
        <f t="shared" si="55"/>
        <v>0</v>
      </c>
      <c r="W73" s="36"/>
      <c r="X73" s="34">
        <f t="shared" si="56"/>
        <v>0</v>
      </c>
      <c r="Y73" s="36"/>
      <c r="Z73" s="34">
        <f t="shared" si="57"/>
        <v>0</v>
      </c>
      <c r="AA73" s="36">
        <v>3</v>
      </c>
      <c r="AB73" s="51">
        <f t="shared" si="58"/>
        <v>48</v>
      </c>
      <c r="AC73" s="44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</row>
    <row r="74" spans="1:106" s="3" customFormat="1" ht="18.75" x14ac:dyDescent="0.3">
      <c r="A74" s="50" t="s">
        <v>184</v>
      </c>
      <c r="B74" s="62" t="s">
        <v>183</v>
      </c>
      <c r="C74" s="35">
        <v>8</v>
      </c>
      <c r="D74" s="35"/>
      <c r="E74" s="33">
        <f t="shared" si="50"/>
        <v>3</v>
      </c>
      <c r="F74" s="34">
        <v>90</v>
      </c>
      <c r="G74" s="34">
        <f t="shared" si="48"/>
        <v>64</v>
      </c>
      <c r="H74" s="63">
        <f t="shared" si="49"/>
        <v>32</v>
      </c>
      <c r="I74" s="122">
        <v>12</v>
      </c>
      <c r="J74" s="122">
        <v>20</v>
      </c>
      <c r="K74" s="67"/>
      <c r="L74" s="34">
        <f>F74-G74</f>
        <v>26</v>
      </c>
      <c r="M74" s="36"/>
      <c r="N74" s="34">
        <f t="shared" si="51"/>
        <v>0</v>
      </c>
      <c r="O74" s="36"/>
      <c r="P74" s="34">
        <f t="shared" si="52"/>
        <v>0</v>
      </c>
      <c r="Q74" s="36"/>
      <c r="R74" s="34">
        <f t="shared" si="53"/>
        <v>0</v>
      </c>
      <c r="S74" s="36"/>
      <c r="T74" s="34">
        <f t="shared" si="54"/>
        <v>0</v>
      </c>
      <c r="U74" s="36"/>
      <c r="V74" s="34">
        <f t="shared" si="55"/>
        <v>0</v>
      </c>
      <c r="W74" s="36"/>
      <c r="X74" s="34">
        <f t="shared" si="56"/>
        <v>0</v>
      </c>
      <c r="Y74" s="36"/>
      <c r="Z74" s="34">
        <f t="shared" si="57"/>
        <v>0</v>
      </c>
      <c r="AA74" s="36">
        <v>4</v>
      </c>
      <c r="AB74" s="51">
        <f t="shared" si="58"/>
        <v>64</v>
      </c>
      <c r="AC74" s="44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</row>
    <row r="75" spans="1:106" s="3" customFormat="1" ht="18.75" x14ac:dyDescent="0.3">
      <c r="A75" s="50" t="s">
        <v>157</v>
      </c>
      <c r="B75" s="68" t="s">
        <v>42</v>
      </c>
      <c r="C75" s="34"/>
      <c r="D75" s="34">
        <v>8</v>
      </c>
      <c r="E75" s="34">
        <f t="shared" si="50"/>
        <v>6</v>
      </c>
      <c r="F75" s="38">
        <v>180</v>
      </c>
      <c r="G75" s="34">
        <f>N75+P75+R75+T75+V75+X75+Z75+AB75</f>
        <v>0</v>
      </c>
      <c r="H75" s="63">
        <f>G75-K75-I75-J75</f>
        <v>0</v>
      </c>
      <c r="I75" s="34"/>
      <c r="J75" s="34"/>
      <c r="K75" s="34"/>
      <c r="L75" s="34">
        <f>F75-G75</f>
        <v>180</v>
      </c>
      <c r="M75" s="36"/>
      <c r="N75" s="34">
        <f t="shared" si="51"/>
        <v>0</v>
      </c>
      <c r="O75" s="36"/>
      <c r="P75" s="34">
        <f t="shared" si="52"/>
        <v>0</v>
      </c>
      <c r="Q75" s="36"/>
      <c r="R75" s="34">
        <f t="shared" si="53"/>
        <v>0</v>
      </c>
      <c r="S75" s="36"/>
      <c r="T75" s="34">
        <f t="shared" si="54"/>
        <v>0</v>
      </c>
      <c r="U75" s="36"/>
      <c r="V75" s="34">
        <f t="shared" si="55"/>
        <v>0</v>
      </c>
      <c r="W75" s="36"/>
      <c r="X75" s="34">
        <f t="shared" si="56"/>
        <v>0</v>
      </c>
      <c r="Y75" s="36"/>
      <c r="Z75" s="34">
        <f t="shared" si="57"/>
        <v>0</v>
      </c>
      <c r="AA75" s="36"/>
      <c r="AB75" s="51">
        <f t="shared" si="58"/>
        <v>0</v>
      </c>
      <c r="AC75" s="44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</row>
    <row r="76" spans="1:106" s="3" customFormat="1" ht="37.5" x14ac:dyDescent="0.3">
      <c r="A76" s="50" t="s">
        <v>158</v>
      </c>
      <c r="B76" s="71" t="s">
        <v>200</v>
      </c>
      <c r="C76" s="34">
        <v>8</v>
      </c>
      <c r="E76" s="33">
        <f>F76/30</f>
        <v>3</v>
      </c>
      <c r="F76" s="34">
        <v>90</v>
      </c>
      <c r="G76" s="33">
        <f>N76+P76+R76+T76+V76+X76+Z76+AB76</f>
        <v>0</v>
      </c>
      <c r="H76" s="63">
        <f>G76-K76-I76-J76</f>
        <v>0</v>
      </c>
      <c r="I76" s="34"/>
      <c r="J76" s="34"/>
      <c r="K76" s="34"/>
      <c r="L76" s="34">
        <v>90</v>
      </c>
      <c r="M76" s="32"/>
      <c r="N76" s="33">
        <f>M76*$M$7</f>
        <v>0</v>
      </c>
      <c r="O76" s="34"/>
      <c r="P76" s="33">
        <f>O76*$O$7</f>
        <v>0</v>
      </c>
      <c r="Q76" s="34"/>
      <c r="R76" s="33">
        <f>Q76*$Q$7</f>
        <v>0</v>
      </c>
      <c r="S76" s="34"/>
      <c r="T76" s="33">
        <f>S76*$S$7</f>
        <v>0</v>
      </c>
      <c r="U76" s="34"/>
      <c r="V76" s="33">
        <f t="shared" si="55"/>
        <v>0</v>
      </c>
      <c r="W76" s="34"/>
      <c r="X76" s="33">
        <f>W76*$W$7</f>
        <v>0</v>
      </c>
      <c r="Y76" s="34"/>
      <c r="Z76" s="34">
        <f>Y76*$Y$7</f>
        <v>0</v>
      </c>
      <c r="AA76" s="34">
        <v>0</v>
      </c>
      <c r="AB76" s="51">
        <f>AA76*$AA$7</f>
        <v>0</v>
      </c>
      <c r="AC76" s="44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</row>
    <row r="77" spans="1:106" s="4" customFormat="1" ht="18.75" x14ac:dyDescent="0.3">
      <c r="A77" s="215" t="s">
        <v>38</v>
      </c>
      <c r="B77" s="216"/>
      <c r="C77" s="41"/>
      <c r="D77" s="41"/>
      <c r="E77" s="42">
        <f t="shared" ref="E77:AB77" si="59">SUM(E65:E76)</f>
        <v>45</v>
      </c>
      <c r="F77" s="42">
        <f t="shared" si="59"/>
        <v>1350</v>
      </c>
      <c r="G77" s="42">
        <f t="shared" si="59"/>
        <v>564</v>
      </c>
      <c r="H77" s="42">
        <f t="shared" si="59"/>
        <v>196</v>
      </c>
      <c r="I77" s="42">
        <f t="shared" si="59"/>
        <v>108</v>
      </c>
      <c r="J77" s="42">
        <f t="shared" si="59"/>
        <v>130</v>
      </c>
      <c r="K77" s="42">
        <f t="shared" si="59"/>
        <v>130</v>
      </c>
      <c r="L77" s="42">
        <f t="shared" si="59"/>
        <v>756</v>
      </c>
      <c r="M77" s="42">
        <f t="shared" si="59"/>
        <v>0</v>
      </c>
      <c r="N77" s="42">
        <f t="shared" si="59"/>
        <v>0</v>
      </c>
      <c r="O77" s="42">
        <f t="shared" si="59"/>
        <v>0</v>
      </c>
      <c r="P77" s="42">
        <f t="shared" si="59"/>
        <v>0</v>
      </c>
      <c r="Q77" s="42">
        <f t="shared" si="59"/>
        <v>0</v>
      </c>
      <c r="R77" s="42">
        <f t="shared" si="59"/>
        <v>0</v>
      </c>
      <c r="S77" s="42">
        <f t="shared" si="59"/>
        <v>0</v>
      </c>
      <c r="T77" s="42">
        <f t="shared" si="59"/>
        <v>0</v>
      </c>
      <c r="U77" s="42">
        <f t="shared" si="59"/>
        <v>0</v>
      </c>
      <c r="V77" s="42">
        <f t="shared" si="59"/>
        <v>0</v>
      </c>
      <c r="W77" s="42">
        <f t="shared" si="59"/>
        <v>0</v>
      </c>
      <c r="X77" s="42">
        <f t="shared" si="59"/>
        <v>0</v>
      </c>
      <c r="Y77" s="42">
        <f t="shared" si="59"/>
        <v>12</v>
      </c>
      <c r="Z77" s="42">
        <f t="shared" si="59"/>
        <v>180</v>
      </c>
      <c r="AA77" s="42">
        <f t="shared" si="59"/>
        <v>24</v>
      </c>
      <c r="AB77" s="53">
        <f t="shared" si="59"/>
        <v>384</v>
      </c>
      <c r="AC77" s="43"/>
    </row>
    <row r="78" spans="1:106" s="7" customFormat="1" ht="26.25" customHeight="1" x14ac:dyDescent="0.3">
      <c r="A78" s="48" t="s">
        <v>31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54"/>
      <c r="AC78" s="45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</row>
    <row r="79" spans="1:106" s="4" customFormat="1" ht="18.75" x14ac:dyDescent="0.25">
      <c r="A79" s="58" t="s">
        <v>155</v>
      </c>
      <c r="B79" s="69" t="s">
        <v>44</v>
      </c>
      <c r="C79" s="34"/>
      <c r="D79" s="34">
        <v>7</v>
      </c>
      <c r="E79" s="34">
        <f>F79/30</f>
        <v>15</v>
      </c>
      <c r="F79" s="63">
        <v>450</v>
      </c>
      <c r="G79" s="34">
        <f>N79+P79+R79+T79+V79+X79+Z79+AB79</f>
        <v>180</v>
      </c>
      <c r="H79" s="63">
        <v>0</v>
      </c>
      <c r="I79" s="63"/>
      <c r="J79" s="63">
        <v>0</v>
      </c>
      <c r="K79" s="63"/>
      <c r="L79" s="34">
        <f>F79-G79</f>
        <v>270</v>
      </c>
      <c r="M79" s="32"/>
      <c r="N79" s="34">
        <f>M79*$M$7</f>
        <v>0</v>
      </c>
      <c r="O79" s="34"/>
      <c r="P79" s="34">
        <f>O79*$O$7</f>
        <v>0</v>
      </c>
      <c r="Q79" s="34"/>
      <c r="R79" s="34">
        <f>Q79*$Q$7</f>
        <v>0</v>
      </c>
      <c r="S79" s="34"/>
      <c r="T79" s="34">
        <f>S79*$S$7</f>
        <v>0</v>
      </c>
      <c r="U79" s="34"/>
      <c r="V79" s="34">
        <f>U79*$U$7</f>
        <v>0</v>
      </c>
      <c r="W79" s="34"/>
      <c r="X79" s="34">
        <f>W79*$W$7</f>
        <v>0</v>
      </c>
      <c r="Y79" s="34">
        <v>12</v>
      </c>
      <c r="Z79" s="34">
        <f>Y79*$Y$7</f>
        <v>180</v>
      </c>
      <c r="AA79" s="34"/>
      <c r="AB79" s="51">
        <f>AA79*$AA$7</f>
        <v>0</v>
      </c>
      <c r="AC79" s="43"/>
    </row>
    <row r="80" spans="1:106" s="4" customFormat="1" ht="18.75" x14ac:dyDescent="0.3">
      <c r="A80" s="217" t="s">
        <v>39</v>
      </c>
      <c r="B80" s="218"/>
      <c r="C80" s="41"/>
      <c r="D80" s="41"/>
      <c r="E80" s="42">
        <f t="shared" ref="E80:AB80" si="60">SUM(E79:E79)</f>
        <v>15</v>
      </c>
      <c r="F80" s="42">
        <f t="shared" si="60"/>
        <v>450</v>
      </c>
      <c r="G80" s="42">
        <f t="shared" si="60"/>
        <v>180</v>
      </c>
      <c r="H80" s="42">
        <f t="shared" si="60"/>
        <v>0</v>
      </c>
      <c r="I80" s="42">
        <f t="shared" si="60"/>
        <v>0</v>
      </c>
      <c r="J80" s="42">
        <f t="shared" si="60"/>
        <v>0</v>
      </c>
      <c r="K80" s="42">
        <f t="shared" si="60"/>
        <v>0</v>
      </c>
      <c r="L80" s="42">
        <f t="shared" si="60"/>
        <v>270</v>
      </c>
      <c r="M80" s="42">
        <f t="shared" si="60"/>
        <v>0</v>
      </c>
      <c r="N80" s="42">
        <f t="shared" si="60"/>
        <v>0</v>
      </c>
      <c r="O80" s="42">
        <f t="shared" si="60"/>
        <v>0</v>
      </c>
      <c r="P80" s="42">
        <f t="shared" si="60"/>
        <v>0</v>
      </c>
      <c r="Q80" s="42">
        <f t="shared" si="60"/>
        <v>0</v>
      </c>
      <c r="R80" s="42">
        <f t="shared" si="60"/>
        <v>0</v>
      </c>
      <c r="S80" s="42">
        <f t="shared" si="60"/>
        <v>0</v>
      </c>
      <c r="T80" s="42">
        <f t="shared" si="60"/>
        <v>0</v>
      </c>
      <c r="U80" s="42">
        <f t="shared" si="60"/>
        <v>0</v>
      </c>
      <c r="V80" s="42">
        <f t="shared" si="60"/>
        <v>0</v>
      </c>
      <c r="W80" s="42">
        <f t="shared" si="60"/>
        <v>0</v>
      </c>
      <c r="X80" s="42">
        <f t="shared" si="60"/>
        <v>0</v>
      </c>
      <c r="Y80" s="42">
        <f t="shared" si="60"/>
        <v>12</v>
      </c>
      <c r="Z80" s="42">
        <f t="shared" si="60"/>
        <v>180</v>
      </c>
      <c r="AA80" s="42">
        <f t="shared" si="60"/>
        <v>0</v>
      </c>
      <c r="AB80" s="42">
        <f t="shared" si="60"/>
        <v>0</v>
      </c>
      <c r="AC80" s="43"/>
    </row>
    <row r="81" spans="1:106" s="4" customFormat="1" ht="19.5" thickBot="1" x14ac:dyDescent="0.35">
      <c r="A81" s="219" t="s">
        <v>40</v>
      </c>
      <c r="B81" s="220"/>
      <c r="C81" s="55"/>
      <c r="D81" s="55"/>
      <c r="E81" s="56">
        <f t="shared" ref="E81:AB81" si="61">E77+E80</f>
        <v>60</v>
      </c>
      <c r="F81" s="56">
        <f t="shared" si="61"/>
        <v>1800</v>
      </c>
      <c r="G81" s="56">
        <f t="shared" si="61"/>
        <v>744</v>
      </c>
      <c r="H81" s="56">
        <f t="shared" si="61"/>
        <v>196</v>
      </c>
      <c r="I81" s="56">
        <f t="shared" si="61"/>
        <v>108</v>
      </c>
      <c r="J81" s="56">
        <f t="shared" si="61"/>
        <v>130</v>
      </c>
      <c r="K81" s="56">
        <f t="shared" si="61"/>
        <v>130</v>
      </c>
      <c r="L81" s="56">
        <f t="shared" si="61"/>
        <v>1026</v>
      </c>
      <c r="M81" s="56">
        <f t="shared" si="61"/>
        <v>0</v>
      </c>
      <c r="N81" s="56">
        <f t="shared" si="61"/>
        <v>0</v>
      </c>
      <c r="O81" s="56">
        <f t="shared" si="61"/>
        <v>0</v>
      </c>
      <c r="P81" s="56">
        <f t="shared" si="61"/>
        <v>0</v>
      </c>
      <c r="Q81" s="56">
        <f t="shared" si="61"/>
        <v>0</v>
      </c>
      <c r="R81" s="56">
        <f t="shared" si="61"/>
        <v>0</v>
      </c>
      <c r="S81" s="56">
        <f t="shared" si="61"/>
        <v>0</v>
      </c>
      <c r="T81" s="56">
        <f t="shared" si="61"/>
        <v>0</v>
      </c>
      <c r="U81" s="56">
        <f t="shared" si="61"/>
        <v>0</v>
      </c>
      <c r="V81" s="56">
        <f t="shared" si="61"/>
        <v>0</v>
      </c>
      <c r="W81" s="56">
        <f t="shared" si="61"/>
        <v>0</v>
      </c>
      <c r="X81" s="56">
        <f t="shared" si="61"/>
        <v>0</v>
      </c>
      <c r="Y81" s="56">
        <f t="shared" si="61"/>
        <v>24</v>
      </c>
      <c r="Z81" s="56">
        <f t="shared" si="61"/>
        <v>360</v>
      </c>
      <c r="AA81" s="56">
        <f t="shared" si="61"/>
        <v>24</v>
      </c>
      <c r="AB81" s="57">
        <f t="shared" si="61"/>
        <v>384</v>
      </c>
      <c r="AC81" s="43"/>
    </row>
    <row r="82" spans="1:106" s="18" customFormat="1" ht="39" x14ac:dyDescent="0.35">
      <c r="A82" s="59"/>
      <c r="B82" s="60" t="s">
        <v>29</v>
      </c>
      <c r="C82" s="61"/>
      <c r="D82" s="61"/>
      <c r="E82" s="61">
        <f t="shared" ref="E82:AB82" si="62">E44+E61+E80</f>
        <v>60</v>
      </c>
      <c r="F82" s="61">
        <f t="shared" si="62"/>
        <v>1800</v>
      </c>
      <c r="G82" s="61">
        <f t="shared" si="62"/>
        <v>720</v>
      </c>
      <c r="H82" s="61">
        <f t="shared" si="62"/>
        <v>0</v>
      </c>
      <c r="I82" s="61">
        <f t="shared" si="62"/>
        <v>0</v>
      </c>
      <c r="J82" s="61">
        <f t="shared" si="62"/>
        <v>0</v>
      </c>
      <c r="K82" s="61">
        <f t="shared" si="62"/>
        <v>0</v>
      </c>
      <c r="L82" s="61">
        <f t="shared" si="62"/>
        <v>810</v>
      </c>
      <c r="M82" s="61">
        <f t="shared" si="62"/>
        <v>0</v>
      </c>
      <c r="N82" s="61">
        <f t="shared" si="62"/>
        <v>0</v>
      </c>
      <c r="O82" s="61">
        <f t="shared" si="62"/>
        <v>0</v>
      </c>
      <c r="P82" s="61">
        <f t="shared" si="62"/>
        <v>0</v>
      </c>
      <c r="Q82" s="61">
        <f t="shared" si="62"/>
        <v>12</v>
      </c>
      <c r="R82" s="61">
        <f t="shared" si="62"/>
        <v>180</v>
      </c>
      <c r="S82" s="61">
        <f t="shared" si="62"/>
        <v>0</v>
      </c>
      <c r="T82" s="61">
        <f t="shared" si="62"/>
        <v>0</v>
      </c>
      <c r="U82" s="61">
        <f t="shared" si="62"/>
        <v>12</v>
      </c>
      <c r="V82" s="61">
        <f t="shared" si="62"/>
        <v>180</v>
      </c>
      <c r="W82" s="61">
        <f t="shared" si="62"/>
        <v>9</v>
      </c>
      <c r="X82" s="61">
        <f t="shared" si="62"/>
        <v>180</v>
      </c>
      <c r="Y82" s="61">
        <f t="shared" si="62"/>
        <v>12</v>
      </c>
      <c r="Z82" s="61">
        <f t="shared" si="62"/>
        <v>180</v>
      </c>
      <c r="AA82" s="61">
        <f t="shared" si="62"/>
        <v>0</v>
      </c>
      <c r="AB82" s="61">
        <f t="shared" si="62"/>
        <v>0</v>
      </c>
    </row>
    <row r="83" spans="1:106" s="20" customFormat="1" ht="58.5" x14ac:dyDescent="0.35">
      <c r="A83" s="24"/>
      <c r="B83" s="23" t="s">
        <v>18</v>
      </c>
      <c r="C83" s="39"/>
      <c r="D83" s="39"/>
      <c r="E83" s="39">
        <f t="shared" ref="E83:AB83" si="63">E26+E45+E62+E81</f>
        <v>240</v>
      </c>
      <c r="F83" s="39">
        <f t="shared" si="63"/>
        <v>7200</v>
      </c>
      <c r="G83" s="39">
        <f t="shared" si="63"/>
        <v>3339</v>
      </c>
      <c r="H83" s="39">
        <f t="shared" si="63"/>
        <v>995</v>
      </c>
      <c r="I83" s="39">
        <f t="shared" si="63"/>
        <v>542</v>
      </c>
      <c r="J83" s="39">
        <f t="shared" si="63"/>
        <v>530</v>
      </c>
      <c r="K83" s="39">
        <f t="shared" si="63"/>
        <v>552</v>
      </c>
      <c r="L83" s="39">
        <f t="shared" si="63"/>
        <v>3560</v>
      </c>
      <c r="M83" s="39">
        <f t="shared" si="63"/>
        <v>25</v>
      </c>
      <c r="N83" s="39">
        <f t="shared" si="63"/>
        <v>375</v>
      </c>
      <c r="O83" s="39">
        <f t="shared" si="63"/>
        <v>28</v>
      </c>
      <c r="P83" s="39">
        <f t="shared" si="63"/>
        <v>560</v>
      </c>
      <c r="Q83" s="39">
        <f t="shared" si="63"/>
        <v>26</v>
      </c>
      <c r="R83" s="39">
        <f t="shared" si="63"/>
        <v>390</v>
      </c>
      <c r="S83" s="39">
        <f t="shared" si="63"/>
        <v>22</v>
      </c>
      <c r="T83" s="39">
        <f t="shared" si="63"/>
        <v>440</v>
      </c>
      <c r="U83" s="39">
        <f t="shared" si="63"/>
        <v>26</v>
      </c>
      <c r="V83" s="39">
        <f t="shared" si="63"/>
        <v>390</v>
      </c>
      <c r="W83" s="39">
        <f t="shared" si="63"/>
        <v>22</v>
      </c>
      <c r="X83" s="39">
        <f t="shared" si="63"/>
        <v>440</v>
      </c>
      <c r="Y83" s="39">
        <f t="shared" si="63"/>
        <v>24</v>
      </c>
      <c r="Z83" s="39">
        <f t="shared" si="63"/>
        <v>360</v>
      </c>
      <c r="AA83" s="39">
        <f t="shared" si="63"/>
        <v>24</v>
      </c>
      <c r="AB83" s="39">
        <f t="shared" si="63"/>
        <v>384</v>
      </c>
    </row>
    <row r="84" spans="1:106" ht="18.75" x14ac:dyDescent="0.3">
      <c r="A84" s="9"/>
      <c r="B84" s="19"/>
      <c r="C84" s="9"/>
      <c r="D84" s="9"/>
      <c r="E84" s="9"/>
      <c r="F84" s="9"/>
      <c r="G84" s="9"/>
      <c r="H84" s="9"/>
      <c r="I84" s="9"/>
      <c r="J84" s="9"/>
      <c r="K84" s="9"/>
      <c r="L84" s="9"/>
      <c r="M84" s="14"/>
      <c r="N84" s="9"/>
      <c r="O84" s="10"/>
      <c r="P84" s="9"/>
      <c r="Q84" s="10"/>
      <c r="R84" s="9"/>
      <c r="S84" s="10"/>
      <c r="T84" s="9"/>
      <c r="U84" s="10"/>
      <c r="V84" s="9"/>
      <c r="W84" s="10"/>
      <c r="X84" s="9"/>
      <c r="Y84" s="9"/>
      <c r="Z84" s="9"/>
      <c r="AA84" s="9"/>
      <c r="AB84" s="9"/>
    </row>
    <row r="85" spans="1:106" s="5" customFormat="1" ht="56.25" x14ac:dyDescent="0.3">
      <c r="A85" s="12"/>
      <c r="B85" s="13" t="s">
        <v>15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>
        <v>30</v>
      </c>
      <c r="N85" s="22"/>
      <c r="O85" s="22">
        <v>30</v>
      </c>
      <c r="P85" s="22"/>
      <c r="Q85" s="22">
        <v>30</v>
      </c>
      <c r="R85" s="22"/>
      <c r="S85" s="22">
        <v>30</v>
      </c>
      <c r="T85" s="22"/>
      <c r="U85" s="22">
        <v>30</v>
      </c>
      <c r="V85" s="22"/>
      <c r="W85" s="22">
        <v>30</v>
      </c>
      <c r="X85" s="22"/>
      <c r="Y85" s="22">
        <v>30</v>
      </c>
      <c r="Z85" s="22"/>
      <c r="AA85" s="22">
        <v>30</v>
      </c>
      <c r="AB85" s="22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</row>
    <row r="86" spans="1:106" s="5" customFormat="1" ht="18.75" x14ac:dyDescent="0.3">
      <c r="A86" s="12"/>
      <c r="B86" s="13" t="s">
        <v>12</v>
      </c>
      <c r="C86" s="22">
        <f>SUM(M86:AA86)</f>
        <v>57</v>
      </c>
      <c r="D86" s="22"/>
      <c r="E86" s="22"/>
      <c r="F86" s="22"/>
      <c r="G86" s="22"/>
      <c r="H86" s="22"/>
      <c r="I86" s="22"/>
      <c r="J86" s="22"/>
      <c r="K86" s="22"/>
      <c r="L86" s="22"/>
      <c r="M86" s="22">
        <v>6</v>
      </c>
      <c r="N86" s="22"/>
      <c r="O86" s="22">
        <v>8</v>
      </c>
      <c r="P86" s="22"/>
      <c r="Q86" s="22">
        <v>7</v>
      </c>
      <c r="R86" s="22"/>
      <c r="S86" s="22">
        <v>8</v>
      </c>
      <c r="T86" s="22"/>
      <c r="U86" s="22">
        <v>6</v>
      </c>
      <c r="V86" s="22"/>
      <c r="W86" s="22">
        <v>9</v>
      </c>
      <c r="X86" s="22"/>
      <c r="Y86" s="22">
        <v>6</v>
      </c>
      <c r="Z86" s="22"/>
      <c r="AA86" s="22">
        <v>7</v>
      </c>
      <c r="AB86" s="22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</row>
    <row r="87" spans="1:106" s="5" customFormat="1" ht="18.75" x14ac:dyDescent="0.3">
      <c r="A87" s="12"/>
      <c r="B87" s="13" t="s">
        <v>24</v>
      </c>
      <c r="C87" s="22">
        <f t="shared" ref="C87:C92" si="64">SUM(M87:AA87)</f>
        <v>0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</row>
    <row r="88" spans="1:106" s="5" customFormat="1" ht="18.75" x14ac:dyDescent="0.3">
      <c r="A88" s="12"/>
      <c r="B88" s="13" t="s">
        <v>27</v>
      </c>
      <c r="C88" s="22">
        <f t="shared" si="64"/>
        <v>1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>
        <v>1</v>
      </c>
      <c r="AB88" s="22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</row>
    <row r="89" spans="1:106" s="5" customFormat="1" ht="18.75" x14ac:dyDescent="0.3">
      <c r="A89" s="12"/>
      <c r="B89" s="13" t="s">
        <v>13</v>
      </c>
      <c r="C89" s="22">
        <f t="shared" si="64"/>
        <v>2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>
        <v>1</v>
      </c>
      <c r="T89" s="22"/>
      <c r="U89" s="22"/>
      <c r="V89" s="22"/>
      <c r="W89" s="22">
        <v>1</v>
      </c>
      <c r="X89" s="22"/>
      <c r="Y89" s="22"/>
      <c r="Z89" s="22"/>
      <c r="AA89" s="22"/>
      <c r="AB89" s="22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</row>
    <row r="90" spans="1:106" s="5" customFormat="1" ht="18.75" x14ac:dyDescent="0.3">
      <c r="A90" s="12"/>
      <c r="B90" s="13" t="s">
        <v>25</v>
      </c>
      <c r="C90" s="22">
        <f t="shared" si="64"/>
        <v>36</v>
      </c>
      <c r="D90" s="22"/>
      <c r="E90" s="22"/>
      <c r="F90" s="22"/>
      <c r="G90" s="22"/>
      <c r="H90" s="22"/>
      <c r="I90" s="22"/>
      <c r="J90" s="22"/>
      <c r="K90" s="22"/>
      <c r="L90" s="22"/>
      <c r="M90" s="22">
        <v>2</v>
      </c>
      <c r="N90" s="22"/>
      <c r="O90" s="22">
        <v>4</v>
      </c>
      <c r="P90" s="22"/>
      <c r="Q90" s="22">
        <v>6</v>
      </c>
      <c r="R90" s="22"/>
      <c r="S90" s="22">
        <v>5</v>
      </c>
      <c r="T90" s="22"/>
      <c r="U90" s="22">
        <v>4</v>
      </c>
      <c r="V90" s="22"/>
      <c r="W90" s="22">
        <v>7</v>
      </c>
      <c r="X90" s="22"/>
      <c r="Y90" s="22">
        <v>5</v>
      </c>
      <c r="Z90" s="22"/>
      <c r="AA90" s="22">
        <v>3</v>
      </c>
      <c r="AB90" s="22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</row>
    <row r="91" spans="1:106" s="5" customFormat="1" ht="18.75" x14ac:dyDescent="0.3">
      <c r="A91" s="12"/>
      <c r="B91" s="13" t="s">
        <v>14</v>
      </c>
      <c r="C91" s="22">
        <f t="shared" si="64"/>
        <v>21</v>
      </c>
      <c r="D91" s="22"/>
      <c r="E91" s="22"/>
      <c r="F91" s="22"/>
      <c r="G91" s="22"/>
      <c r="H91" s="22"/>
      <c r="I91" s="22"/>
      <c r="J91" s="22"/>
      <c r="K91" s="22"/>
      <c r="L91" s="22"/>
      <c r="M91" s="22">
        <v>4</v>
      </c>
      <c r="N91" s="22"/>
      <c r="O91" s="22">
        <v>4</v>
      </c>
      <c r="P91" s="22"/>
      <c r="Q91" s="22">
        <v>1</v>
      </c>
      <c r="R91" s="22"/>
      <c r="S91" s="22">
        <v>3</v>
      </c>
      <c r="T91" s="22"/>
      <c r="U91" s="22">
        <v>2</v>
      </c>
      <c r="V91" s="22"/>
      <c r="W91" s="22">
        <v>2</v>
      </c>
      <c r="X91" s="22"/>
      <c r="Y91" s="22">
        <v>1</v>
      </c>
      <c r="Z91" s="22"/>
      <c r="AA91" s="22">
        <v>4</v>
      </c>
      <c r="AB91" s="22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</row>
    <row r="92" spans="1:106" s="28" customFormat="1" ht="18.75" x14ac:dyDescent="0.3">
      <c r="A92" s="12"/>
      <c r="B92" s="13" t="s">
        <v>19</v>
      </c>
      <c r="C92" s="22">
        <f t="shared" si="64"/>
        <v>1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>
        <v>1</v>
      </c>
      <c r="AB92" s="22"/>
    </row>
    <row r="93" spans="1:106" s="25" customFormat="1" x14ac:dyDescent="0.25">
      <c r="B93" s="26"/>
      <c r="M93" s="27"/>
      <c r="O93" s="27"/>
      <c r="Q93" s="27"/>
      <c r="S93" s="27"/>
      <c r="U93" s="27"/>
      <c r="W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</row>
    <row r="94" spans="1:106" s="25" customFormat="1" ht="38.25" customHeight="1" x14ac:dyDescent="0.25">
      <c r="A94" s="238"/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</row>
    <row r="95" spans="1:106" s="25" customFormat="1" x14ac:dyDescent="0.25">
      <c r="B95" s="26"/>
      <c r="M95" s="27"/>
      <c r="O95" s="27"/>
      <c r="Q95" s="27"/>
      <c r="S95" s="27"/>
      <c r="U95" s="27"/>
      <c r="W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</row>
    <row r="96" spans="1:106" s="25" customFormat="1" ht="36" customHeight="1" x14ac:dyDescent="0.25">
      <c r="A96" s="238"/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</row>
    <row r="97" spans="1:106" s="226" customFormat="1" x14ac:dyDescent="0.25">
      <c r="A97" s="225"/>
    </row>
    <row r="98" spans="1:106" s="25" customFormat="1" x14ac:dyDescent="0.25">
      <c r="B98" s="26"/>
      <c r="M98" s="27"/>
      <c r="O98" s="27"/>
      <c r="Q98" s="27"/>
      <c r="S98" s="27"/>
      <c r="U98" s="27"/>
      <c r="W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</row>
    <row r="99" spans="1:106" s="25" customFormat="1" x14ac:dyDescent="0.25">
      <c r="B99" s="26"/>
      <c r="M99" s="27"/>
      <c r="O99" s="27"/>
      <c r="Q99" s="27"/>
      <c r="S99" s="27"/>
      <c r="U99" s="27"/>
      <c r="W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</row>
    <row r="100" spans="1:106" s="29" customFormat="1" x14ac:dyDescent="0.25">
      <c r="B100" s="30"/>
      <c r="M100" s="31"/>
      <c r="O100" s="31"/>
      <c r="Q100" s="31"/>
      <c r="S100" s="31"/>
      <c r="U100" s="31"/>
      <c r="W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</row>
  </sheetData>
  <mergeCells count="64">
    <mergeCell ref="B3:B7"/>
    <mergeCell ref="O7:P7"/>
    <mergeCell ref="Q5:R5"/>
    <mergeCell ref="C3:E3"/>
    <mergeCell ref="M4:P4"/>
    <mergeCell ref="S8:T8"/>
    <mergeCell ref="AA7:AB7"/>
    <mergeCell ref="K6:K7"/>
    <mergeCell ref="S5:T5"/>
    <mergeCell ref="O8:P8"/>
    <mergeCell ref="W5:X5"/>
    <mergeCell ref="M7:N7"/>
    <mergeCell ref="AA5:AB5"/>
    <mergeCell ref="L4:L7"/>
    <mergeCell ref="A1:AB1"/>
    <mergeCell ref="M3:AB3"/>
    <mergeCell ref="Y4:AB4"/>
    <mergeCell ref="M6:AB6"/>
    <mergeCell ref="Y5:Z5"/>
    <mergeCell ref="F3:K3"/>
    <mergeCell ref="M5:N5"/>
    <mergeCell ref="G4:G7"/>
    <mergeCell ref="H6:H7"/>
    <mergeCell ref="A3:A7"/>
    <mergeCell ref="A94:AB94"/>
    <mergeCell ref="A96:AB96"/>
    <mergeCell ref="W8:X8"/>
    <mergeCell ref="U8:V8"/>
    <mergeCell ref="E4:E7"/>
    <mergeCell ref="C4:C7"/>
    <mergeCell ref="D4:D7"/>
    <mergeCell ref="A80:B80"/>
    <mergeCell ref="A81:B81"/>
    <mergeCell ref="A9:AB9"/>
    <mergeCell ref="A97:XFD97"/>
    <mergeCell ref="F4:F7"/>
    <mergeCell ref="Q4:T4"/>
    <mergeCell ref="U4:X4"/>
    <mergeCell ref="U7:V7"/>
    <mergeCell ref="W7:X7"/>
    <mergeCell ref="Y8:Z8"/>
    <mergeCell ref="I6:I7"/>
    <mergeCell ref="J6:J7"/>
    <mergeCell ref="H4:K5"/>
    <mergeCell ref="A27:AB27"/>
    <mergeCell ref="A46:AB46"/>
    <mergeCell ref="Q7:R7"/>
    <mergeCell ref="U5:V5"/>
    <mergeCell ref="S7:T7"/>
    <mergeCell ref="O5:P5"/>
    <mergeCell ref="M8:N8"/>
    <mergeCell ref="AA8:AB8"/>
    <mergeCell ref="Y7:Z7"/>
    <mergeCell ref="Q8:R8"/>
    <mergeCell ref="A63:AB63"/>
    <mergeCell ref="A25:B25"/>
    <mergeCell ref="A41:B41"/>
    <mergeCell ref="A57:B57"/>
    <mergeCell ref="A77:B77"/>
    <mergeCell ref="A44:B44"/>
    <mergeCell ref="A26:B26"/>
    <mergeCell ref="A45:B45"/>
    <mergeCell ref="A61:B61"/>
    <mergeCell ref="A62:B62"/>
  </mergeCells>
  <phoneticPr fontId="3" type="noConversion"/>
  <dataValidations xWindow="1498" yWindow="450" count="3">
    <dataValidation operator="equal" allowBlank="1" showInputMessage="1" showErrorMessage="1" prompt="Введіть данні самостійно!!!" sqref="H84:J84 I36:J38 I75:J76 I49:I54">
      <formula1>0</formula1>
      <formula2>0</formula2>
    </dataValidation>
    <dataValidation operator="equal" allowBlank="1" showInputMessage="1" prompt="Введіть кількість годин на тиждень" sqref="W84 Q84 O84 S84 U84 M19:M24 M29:M36 U43 W43 O43 S43 Q43 S59:S60 O59:O60 Q59:Q60 W59:W60 U59:U60 U79 S79 O79 Q79 W79 S11:S24 U11:U24 W11:W24 O11:O24 Q11:Q24 M48:M56 U48:U56 S48:S56 Q48:Q56 O48:O56 W48:W56 W65:W76 O65:O76 Q65:Q76 S65:S76 U65:U76 M65:M75 Q36:Q40 M39:M40 S29:S40 O29:O40 W29:W40 U29:U40">
      <formula1>0</formula1>
      <formula2>0</formula2>
    </dataValidation>
    <dataValidation allowBlank="1" showInputMessage="1" showErrorMessage="1" prompt="Введіть дані" sqref="F4:F7 C4:C7 H6:H7"/>
  </dataValidations>
  <pageMargins left="0.19685039370078741" right="0.19685039370078741" top="0.23622047244094491" bottom="0.19685039370078741" header="0.78740157480314965" footer="0.78740157480314965"/>
  <pageSetup paperSize="9" scale="48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Титулка</vt:lpstr>
      <vt:lpstr>Навчальний план</vt:lpstr>
      <vt:lpstr>'Навчальний план'!Заголовки_для_друку</vt:lpstr>
      <vt:lpstr>'Навчальний план'!Область_друку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</dc:creator>
  <cp:lastModifiedBy>Олександр Лаврук</cp:lastModifiedBy>
  <cp:lastPrinted>2021-10-25T12:28:45Z</cp:lastPrinted>
  <dcterms:created xsi:type="dcterms:W3CDTF">2020-05-18T15:13:16Z</dcterms:created>
  <dcterms:modified xsi:type="dcterms:W3CDTF">2023-08-01T14:31:24Z</dcterms:modified>
</cp:coreProperties>
</file>