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план'!$A$1:$AB$72</definedName>
  </definedNames>
  <calcPr fullCalcOnLoad="1"/>
</workbook>
</file>

<file path=xl/sharedStrings.xml><?xml version="1.0" encoding="utf-8"?>
<sst xmlns="http://schemas.openxmlformats.org/spreadsheetml/2006/main" count="325" uniqueCount="209">
  <si>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</si>
  <si>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</si>
  <si>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</si>
  <si>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</si>
  <si>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</si>
  <si>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</si>
  <si>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</si>
  <si>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</si>
  <si>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</si>
  <si>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</si>
  <si>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</si>
  <si>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</si>
  <si>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</si>
  <si>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</si>
  <si>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</si>
  <si>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</si>
  <si>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</si>
  <si>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</si>
  <si>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</si>
  <si>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</si>
  <si>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</si>
  <si>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</si>
  <si>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</si>
  <si>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</si>
  <si>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</si>
  <si>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</si>
  <si>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</si>
  <si>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</si>
  <si>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</si>
  <si>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</si>
  <si>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</si>
  <si>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</si>
  <si>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</si>
  <si>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</si>
  <si>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</si>
  <si>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</si>
  <si>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</si>
  <si>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</si>
  <si>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</si>
  <si>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</si>
  <si>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</si>
  <si>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</si>
  <si>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Іноземна мова (за професійним спрямуванням)</t>
  </si>
  <si>
    <t>4 (3,4)</t>
  </si>
  <si>
    <t>8 (Захист при комісії)</t>
  </si>
  <si>
    <t>Іноземна мова 1</t>
  </si>
  <si>
    <t>Іноземна мова 2</t>
  </si>
  <si>
    <t>6 (5,6)</t>
  </si>
  <si>
    <t>Операційні системи</t>
  </si>
  <si>
    <t>Дискретна математика</t>
  </si>
  <si>
    <t>Алгоритми та структури даних</t>
  </si>
  <si>
    <t>Основи програмування</t>
  </si>
  <si>
    <t>Фізика</t>
  </si>
  <si>
    <t>Основи комп`ютерних наук</t>
  </si>
  <si>
    <t>Системне програмування та архітектура комп’ютерів</t>
  </si>
  <si>
    <t>Сучасні парадигми програмування</t>
  </si>
  <si>
    <t>Бази і сховища даних</t>
  </si>
  <si>
    <t>Системний аналіз</t>
  </si>
  <si>
    <t>Чисельні методи та програмування</t>
  </si>
  <si>
    <t>Розробка клієнт-серверних застосувань</t>
  </si>
  <si>
    <t xml:space="preserve">Методи та системи штучного інтелекту </t>
  </si>
  <si>
    <t>Організація комп`ютерних мереж</t>
  </si>
  <si>
    <t>Інтелектуальний аналіз даних</t>
  </si>
  <si>
    <t>Моделювання систем</t>
  </si>
  <si>
    <t xml:space="preserve">Технологія розробки програмного забезпечення </t>
  </si>
  <si>
    <t>Проектування інформаційних та програмних систем</t>
  </si>
  <si>
    <t>Високопродуктивні обчислення</t>
  </si>
  <si>
    <t>Методи та засоби забезпечення інформаційної безпеки</t>
  </si>
  <si>
    <t>Курсовий проект зі спеціальності</t>
  </si>
  <si>
    <t>Міждисциплінарний курсовий проект</t>
  </si>
  <si>
    <t>Переддипломна практика</t>
  </si>
  <si>
    <t>Захист бакалаврської роботи</t>
  </si>
  <si>
    <t>Підготовка бакалаврської роботи</t>
  </si>
  <si>
    <t>2(1,2)</t>
  </si>
  <si>
    <t>Теорія ймовірності та математична статистика</t>
  </si>
  <si>
    <t>Основи інтелектуальної власності</t>
  </si>
  <si>
    <t>Пакет вибіркових компонент</t>
  </si>
  <si>
    <t>Навчальна практика</t>
  </si>
  <si>
    <t>ЗАТВЕРДЖЕНО</t>
  </si>
  <si>
    <t>Міністерство освіти і науки України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</si>
  <si>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</si>
  <si>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</si>
  <si>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</si>
  <si>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</si>
  <si>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</si>
  <si>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</si>
  <si>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</si>
  <si>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</si>
  <si>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</si>
  <si>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</si>
  <si>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</si>
  <si>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</si>
  <si>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</si>
  <si>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</si>
  <si>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</si>
  <si>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</si>
  <si>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</si>
  <si>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</si>
  <si>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</si>
  <si>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</si>
  <si>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</si>
  <si>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</si>
  <si>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</si>
  <si>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</si>
  <si>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</si>
  <si>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</si>
  <si>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</si>
  <si>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</si>
  <si>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</si>
  <si>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</si>
  <si>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</si>
  <si>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</si>
  <si>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</si>
  <si>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</si>
  <si>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</si>
  <si>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</si>
  <si>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</si>
  <si>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</si>
  <si>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</si>
  <si>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</si>
  <si>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</si>
  <si>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</si>
  <si>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</si>
  <si>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</si>
  <si>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</si>
  <si>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</si>
  <si>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</si>
  <si>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</si>
  <si>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</si>
  <si>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</si>
  <si>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</si>
  <si>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</si>
  <si>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</si>
  <si>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</si>
  <si>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</si>
  <si>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</si>
  <si>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</si>
  <si>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</si>
  <si>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</si>
  <si>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</si>
  <si>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</si>
  <si>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</si>
  <si>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</si>
  <si>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</si>
  <si>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</si>
  <si>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</si>
  <si>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</si>
  <si>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</si>
  <si>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</si>
  <si>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</si>
  <si>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</si>
  <si>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</si>
  <si>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</si>
  <si>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</si>
  <si>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</si>
  <si>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</si>
  <si>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</si>
  <si>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</si>
  <si>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</si>
  <si>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</si>
  <si>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</si>
  <si>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</si>
  <si>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</si>
  <si>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</si>
  <si>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</si>
  <si>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Виробнича</t>
  </si>
  <si>
    <t>захист бакалаврської роботи</t>
  </si>
  <si>
    <r>
      <t xml:space="preserve">галузі знань  </t>
    </r>
    <r>
      <rPr>
        <b/>
        <sz val="9"/>
        <color indexed="8"/>
        <rFont val="Times New Roman"/>
        <family val="1"/>
      </rPr>
      <t>12 Інформаційні технології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</si>
  <si>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122 Комп’ютерні науки</t>
    </r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</si>
  <si>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комп’ютерних наук</t>
    </r>
  </si>
  <si>
    <t>ЗП 10</t>
  </si>
  <si>
    <t>ЗП 11</t>
  </si>
  <si>
    <t>ПВК</t>
  </si>
  <si>
    <t>ПН 01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</si>
  <si>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</si>
  <si>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</si>
  <si>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</si>
  <si>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</si>
  <si>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</si>
  <si>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</si>
  <si>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</si>
  <si>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</si>
  <si>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</si>
  <si>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</si>
  <si>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</si>
  <si>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</si>
  <si>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</si>
  <si>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</si>
  <si>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</si>
  <si>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</si>
  <si>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</si>
  <si>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</si>
  <si>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</si>
  <si>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</si>
  <si>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</si>
  <si>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</si>
  <si>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</si>
  <si>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КР 01</t>
  </si>
  <si>
    <t>ФП 15</t>
  </si>
  <si>
    <t>ФП 16</t>
  </si>
  <si>
    <t>ЗП 12</t>
  </si>
  <si>
    <t>КР 02</t>
  </si>
  <si>
    <t>ПВ 01</t>
  </si>
  <si>
    <t>ФП 17</t>
  </si>
  <si>
    <t>СО 01</t>
  </si>
  <si>
    <t>А 01</t>
  </si>
  <si>
    <t xml:space="preserve">   Навчально-реабілітаційний заклад вищої освіти                                  "Кам'янець-Подільський державний інститут"</t>
  </si>
  <si>
    <t>Голова Вченої ради, в.о. ректора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</si>
  <si>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Комп’ютерні науки (2022)</t>
    </r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</si>
</sst>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9" xfId="0" applyFont="1" applyBorder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7" fillId="0" borderId="20" xfId="0" applyNumberFormat="1" applyFont="1" applyBorder="1" applyAlignment="1">
      <alignment horizontal="center" vertical="center" textRotation="90"/>
    </xf>
    <xf numFmtId="49" fontId="67" fillId="0" borderId="21" xfId="0" applyNumberFormat="1" applyFont="1" applyBorder="1" applyAlignment="1">
      <alignment horizontal="center" vertical="center" textRotation="90"/>
    </xf>
    <xf numFmtId="49" fontId="67" fillId="0" borderId="22" xfId="0" applyNumberFormat="1" applyFont="1" applyBorder="1" applyAlignment="1">
      <alignment horizontal="center" vertical="center" textRotation="90"/>
    </xf>
    <xf numFmtId="49" fontId="67" fillId="0" borderId="23" xfId="0" applyNumberFormat="1" applyFont="1" applyBorder="1" applyAlignment="1">
      <alignment horizontal="center" vertical="center" textRotation="90"/>
    </xf>
    <xf numFmtId="49" fontId="67" fillId="0" borderId="24" xfId="0" applyNumberFormat="1" applyFont="1" applyBorder="1" applyAlignment="1">
      <alignment horizontal="center" vertical="center" textRotation="90"/>
    </xf>
    <xf numFmtId="49" fontId="67" fillId="0" borderId="25" xfId="0" applyNumberFormat="1" applyFont="1" applyBorder="1" applyAlignment="1">
      <alignment horizontal="center" vertical="center" textRotation="90"/>
    </xf>
    <xf numFmtId="49" fontId="67" fillId="0" borderId="26" xfId="0" applyNumberFormat="1" applyFont="1" applyBorder="1" applyAlignment="1">
      <alignment horizontal="center" vertical="center" textRotation="90"/>
    </xf>
    <xf numFmtId="49" fontId="67" fillId="0" borderId="27" xfId="0" applyNumberFormat="1" applyFont="1" applyBorder="1" applyAlignment="1">
      <alignment horizontal="center" vertical="center" textRotation="90"/>
    </xf>
    <xf numFmtId="49" fontId="67" fillId="0" borderId="28" xfId="0" applyNumberFormat="1" applyFont="1" applyBorder="1" applyAlignment="1">
      <alignment horizontal="center" vertical="center" textRotation="90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31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40" xfId="0" applyFont="1" applyBorder="1" applyAlignment="1">
      <alignment horizontal="left" vertical="center"/>
    </xf>
    <xf numFmtId="0" fontId="67" fillId="0" borderId="41" xfId="0" applyFont="1" applyBorder="1" applyAlignment="1">
      <alignment horizontal="left" vertical="center"/>
    </xf>
    <xf numFmtId="0" fontId="67" fillId="0" borderId="42" xfId="0" applyFont="1" applyBorder="1" applyAlignment="1">
      <alignment horizontal="left" vertical="center"/>
    </xf>
    <xf numFmtId="0" fontId="72" fillId="0" borderId="40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textRotation="90"/>
    </xf>
    <xf numFmtId="0" fontId="67" fillId="0" borderId="42" xfId="0" applyFont="1" applyBorder="1" applyAlignment="1">
      <alignment horizontal="center" vertical="center" textRotation="90"/>
    </xf>
    <xf numFmtId="0" fontId="67" fillId="0" borderId="40" xfId="0" applyFont="1" applyBorder="1" applyAlignment="1">
      <alignment horizontal="center" vertical="center" textRotation="90" wrapText="1"/>
    </xf>
    <xf numFmtId="0" fontId="67" fillId="0" borderId="42" xfId="0" applyFont="1" applyBorder="1" applyAlignment="1">
      <alignment horizontal="center" vertical="center" textRotation="90" wrapText="1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 textRotation="90"/>
    </xf>
    <xf numFmtId="0" fontId="67" fillId="0" borderId="47" xfId="0" applyFont="1" applyBorder="1" applyAlignment="1">
      <alignment horizontal="center" vertical="center" textRotation="90"/>
    </xf>
    <xf numFmtId="0" fontId="67" fillId="0" borderId="48" xfId="0" applyFont="1" applyBorder="1" applyAlignment="1">
      <alignment horizontal="center" vertical="center" textRotation="90"/>
    </xf>
    <xf numFmtId="0" fontId="67" fillId="0" borderId="49" xfId="0" applyFont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textRotation="90"/>
    </xf>
    <xf numFmtId="0" fontId="67" fillId="0" borderId="50" xfId="0" applyFont="1" applyBorder="1" applyAlignment="1">
      <alignment horizontal="center" vertical="center" textRotation="90"/>
    </xf>
    <xf numFmtId="0" fontId="67" fillId="0" borderId="51" xfId="0" applyFont="1" applyBorder="1" applyAlignment="1">
      <alignment horizontal="center" vertical="center" textRotation="90"/>
    </xf>
    <xf numFmtId="0" fontId="67" fillId="0" borderId="52" xfId="0" applyFont="1" applyBorder="1" applyAlignment="1">
      <alignment horizontal="center" vertical="center" textRotation="90"/>
    </xf>
    <xf numFmtId="0" fontId="67" fillId="0" borderId="43" xfId="0" applyFont="1" applyBorder="1" applyAlignment="1">
      <alignment horizontal="center" vertical="center" textRotation="90"/>
    </xf>
    <xf numFmtId="0" fontId="67" fillId="0" borderId="41" xfId="0" applyFont="1" applyBorder="1" applyAlignment="1">
      <alignment horizontal="center" vertical="center" textRotation="90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/>
    </xf>
    <xf numFmtId="0" fontId="67" fillId="0" borderId="44" xfId="0" applyFont="1" applyBorder="1" applyAlignment="1">
      <alignment horizontal="center" vertical="center" textRotation="90"/>
    </xf>
    <xf numFmtId="0" fontId="67" fillId="0" borderId="53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 textRotation="90"/>
    </xf>
    <xf numFmtId="0" fontId="67" fillId="0" borderId="46" xfId="0" applyFont="1" applyBorder="1" applyAlignment="1">
      <alignment horizontal="center" vertical="center" textRotation="90" wrapText="1"/>
    </xf>
    <xf numFmtId="0" fontId="67" fillId="0" borderId="48" xfId="0" applyFont="1" applyBorder="1" applyAlignment="1">
      <alignment horizontal="center" vertical="center" textRotation="90" wrapText="1"/>
    </xf>
    <xf numFmtId="0" fontId="67" fillId="0" borderId="49" xfId="0" applyFont="1" applyBorder="1" applyAlignment="1">
      <alignment horizontal="center" vertical="center" textRotation="90" wrapText="1"/>
    </xf>
    <xf numFmtId="0" fontId="67" fillId="0" borderId="50" xfId="0" applyFont="1" applyBorder="1" applyAlignment="1">
      <alignment horizontal="center" vertical="center" textRotation="90" wrapText="1"/>
    </xf>
    <xf numFmtId="0" fontId="67" fillId="0" borderId="51" xfId="0" applyFont="1" applyBorder="1" applyAlignment="1">
      <alignment horizontal="center" vertical="center" textRotation="90" wrapText="1"/>
    </xf>
    <xf numFmtId="0" fontId="67" fillId="0" borderId="43" xfId="0" applyFont="1" applyBorder="1" applyAlignment="1">
      <alignment horizontal="center" vertical="center" textRotation="90" wrapText="1"/>
    </xf>
    <xf numFmtId="0" fontId="67" fillId="0" borderId="47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 vertical="center" textRotation="90" wrapText="1"/>
    </xf>
    <xf numFmtId="0" fontId="67" fillId="0" borderId="52" xfId="0" applyFont="1" applyBorder="1" applyAlignment="1">
      <alignment horizontal="center" vertical="center" textRotation="90" wrapText="1"/>
    </xf>
    <xf numFmtId="0" fontId="69" fillId="0" borderId="31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 textRotation="90"/>
    </xf>
    <xf numFmtId="49" fontId="67" fillId="0" borderId="31" xfId="0" applyNumberFormat="1" applyFont="1" applyBorder="1" applyAlignment="1">
      <alignment horizontal="center" vertical="center" textRotation="90"/>
    </xf>
    <xf numFmtId="49" fontId="67" fillId="0" borderId="44" xfId="0" applyNumberFormat="1" applyFont="1" applyBorder="1" applyAlignment="1">
      <alignment horizontal="center" vertical="center" textRotation="90"/>
    </xf>
    <xf numFmtId="0" fontId="71" fillId="0" borderId="0" xfId="0" applyFont="1" applyAlignment="1">
      <alignment horizontal="right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6" fillId="0" borderId="44" xfId="0" applyFont="1" applyBorder="1" applyAlignment="1">
      <alignment vertical="center" textRotation="90"/>
    </xf>
    <xf numFmtId="0" fontId="66" fillId="0" borderId="53" xfId="0" applyFont="1" applyBorder="1" applyAlignment="1">
      <alignment vertical="center" textRotation="90"/>
    </xf>
    <xf numFmtId="0" fontId="66" fillId="0" borderId="45" xfId="0" applyFont="1" applyBorder="1" applyAlignment="1">
      <alignment vertical="center" textRotation="90"/>
    </xf>
    <xf numFmtId="0" fontId="68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7" borderId="60" xfId="0" applyNumberFormat="1" applyFont="1" applyFill="1" applyBorder="1" applyAlignment="1">
      <alignment horizontal="center" wrapText="1"/>
    </xf>
    <xf numFmtId="0" fontId="0" fillId="0" borderId="61" xfId="0" applyNumberFormat="1" applyBorder="1" applyAlignment="1">
      <alignment horizontal="center" wrapText="1"/>
    </xf>
    <xf numFmtId="0" fontId="0" fillId="0" borderId="62" xfId="0" applyNumberFormat="1" applyBorder="1" applyAlignment="1">
      <alignment horizontal="center" wrapText="1"/>
    </xf>
    <xf numFmtId="0" fontId="6" fillId="39" borderId="63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6" fillId="39" borderId="63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64" xfId="0" applyFont="1" applyFill="1" applyBorder="1" applyAlignment="1">
      <alignment horizontal="center"/>
    </xf>
    <xf numFmtId="0" fontId="11" fillId="39" borderId="65" xfId="0" applyFont="1" applyFill="1" applyBorder="1" applyAlignment="1">
      <alignment horizontal="center"/>
    </xf>
    <xf numFmtId="0" fontId="0" fillId="0" borderId="0" xfId="0" applyAlignment="1">
      <alignment/>
    </xf>
    <xf numFmtId="0" fontId="6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30" zoomScaleNormal="130" zoomScalePageLayoutView="0" workbookViewId="0" topLeftCell="A1">
      <selection activeCell="A2" sqref="A2:IV3"/>
    </sheetView>
  </sheetViews>
  <sheetFormatPr defaultColWidth="9.00390625" defaultRowHeight="12.75"/>
  <cols>
    <col min="1" max="1" width="2.75390625" style="101" customWidth="1"/>
    <col min="2" max="9" width="2.375" style="101" customWidth="1"/>
    <col min="10" max="10" width="3.375" style="101" customWidth="1"/>
    <col min="11" max="11" width="3.125" style="101" customWidth="1"/>
    <col min="12" max="53" width="2.375" style="101" customWidth="1"/>
    <col min="54" max="16384" width="9.125" style="101" customWidth="1"/>
  </cols>
  <sheetData>
    <row r="1" spans="2:39" s="64" customFormat="1" ht="12">
      <c r="B1" s="195" t="s">
        <v>78</v>
      </c>
      <c r="C1" s="191"/>
      <c r="D1" s="191"/>
      <c r="E1" s="191"/>
      <c r="F1" s="191"/>
      <c r="G1" s="191"/>
      <c r="H1" s="191"/>
      <c r="I1" s="191"/>
      <c r="J1" s="191"/>
      <c r="K1" s="191"/>
      <c r="O1" s="191" t="s">
        <v>79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M1" s="65" t="s">
        <v>169</v>
      </c>
    </row>
    <row r="2" spans="11:39" s="64" customFormat="1" ht="24" customHeight="1">
      <c r="K2" s="240"/>
      <c r="L2" s="240"/>
      <c r="M2" s="241" t="s">
        <v>206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64" t="s">
        <v>80</v>
      </c>
    </row>
    <row r="3" spans="2:39" s="64" customFormat="1" ht="12">
      <c r="B3" s="191" t="s">
        <v>207</v>
      </c>
      <c r="C3" s="191"/>
      <c r="D3" s="191"/>
      <c r="E3" s="191"/>
      <c r="F3" s="191"/>
      <c r="G3" s="191"/>
      <c r="H3" s="191"/>
      <c r="I3" s="191"/>
      <c r="J3" s="191"/>
      <c r="K3" s="191"/>
      <c r="O3" s="195" t="s">
        <v>81</v>
      </c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M3" s="64" t="s">
        <v>82</v>
      </c>
    </row>
    <row r="4" spans="3:36" s="64" customFormat="1" ht="12">
      <c r="C4" s="66"/>
      <c r="D4" s="66"/>
      <c r="E4" s="66"/>
      <c r="F4" s="64" t="s">
        <v>83</v>
      </c>
      <c r="O4" s="191" t="s">
        <v>84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5:36" s="64" customFormat="1" ht="12">
      <c r="O5" s="191" t="s">
        <v>167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</row>
    <row r="6" spans="15:36" s="64" customFormat="1" ht="12">
      <c r="O6" s="191" t="s">
        <v>168</v>
      </c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</row>
    <row r="7" spans="15:36" s="64" customFormat="1" ht="12">
      <c r="O7" s="191" t="s">
        <v>208</v>
      </c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</row>
    <row r="8" spans="15:36" s="64" customFormat="1" ht="12">
      <c r="O8" s="191" t="s">
        <v>85</v>
      </c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</row>
    <row r="9" spans="15:36" s="64" customFormat="1" ht="12"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53" s="64" customFormat="1" ht="12.75" thickBot="1">
      <c r="A10" s="169" t="s">
        <v>86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</row>
    <row r="11" spans="1:53" s="68" customFormat="1" ht="18" customHeight="1" thickBot="1">
      <c r="A11" s="192" t="s">
        <v>87</v>
      </c>
      <c r="B11" s="182" t="s">
        <v>88</v>
      </c>
      <c r="C11" s="182"/>
      <c r="D11" s="182"/>
      <c r="E11" s="183"/>
      <c r="F11" s="184" t="s">
        <v>89</v>
      </c>
      <c r="G11" s="182" t="s">
        <v>90</v>
      </c>
      <c r="H11" s="182"/>
      <c r="I11" s="182"/>
      <c r="J11" s="185" t="s">
        <v>91</v>
      </c>
      <c r="K11" s="188" t="s">
        <v>92</v>
      </c>
      <c r="L11" s="189"/>
      <c r="M11" s="189"/>
      <c r="N11" s="190"/>
      <c r="O11" s="182" t="s">
        <v>93</v>
      </c>
      <c r="P11" s="182"/>
      <c r="Q11" s="182"/>
      <c r="R11" s="183"/>
      <c r="S11" s="184" t="s">
        <v>94</v>
      </c>
      <c r="T11" s="182" t="s">
        <v>95</v>
      </c>
      <c r="U11" s="182"/>
      <c r="V11" s="182"/>
      <c r="W11" s="185" t="s">
        <v>96</v>
      </c>
      <c r="X11" s="182" t="s">
        <v>97</v>
      </c>
      <c r="Y11" s="182"/>
      <c r="Z11" s="182"/>
      <c r="AA11" s="185" t="s">
        <v>98</v>
      </c>
      <c r="AB11" s="182" t="s">
        <v>99</v>
      </c>
      <c r="AC11" s="182"/>
      <c r="AD11" s="182"/>
      <c r="AE11" s="183"/>
      <c r="AF11" s="184" t="s">
        <v>100</v>
      </c>
      <c r="AG11" s="182" t="s">
        <v>101</v>
      </c>
      <c r="AH11" s="182"/>
      <c r="AI11" s="182"/>
      <c r="AJ11" s="185" t="s">
        <v>102</v>
      </c>
      <c r="AK11" s="188" t="s">
        <v>103</v>
      </c>
      <c r="AL11" s="189"/>
      <c r="AM11" s="189"/>
      <c r="AN11" s="190"/>
      <c r="AO11" s="182" t="s">
        <v>104</v>
      </c>
      <c r="AP11" s="182"/>
      <c r="AQ11" s="182"/>
      <c r="AR11" s="183"/>
      <c r="AS11" s="184" t="s">
        <v>105</v>
      </c>
      <c r="AT11" s="182" t="s">
        <v>106</v>
      </c>
      <c r="AU11" s="182"/>
      <c r="AV11" s="182"/>
      <c r="AW11" s="185" t="s">
        <v>107</v>
      </c>
      <c r="AX11" s="182" t="s">
        <v>108</v>
      </c>
      <c r="AY11" s="182"/>
      <c r="AZ11" s="182"/>
      <c r="BA11" s="182"/>
    </row>
    <row r="12" spans="1:53" s="68" customFormat="1" ht="27" thickBot="1">
      <c r="A12" s="193"/>
      <c r="B12" s="69" t="s">
        <v>109</v>
      </c>
      <c r="C12" s="70" t="s">
        <v>110</v>
      </c>
      <c r="D12" s="70" t="s">
        <v>111</v>
      </c>
      <c r="E12" s="71" t="s">
        <v>112</v>
      </c>
      <c r="F12" s="184"/>
      <c r="G12" s="69" t="s">
        <v>113</v>
      </c>
      <c r="H12" s="70" t="s">
        <v>114</v>
      </c>
      <c r="I12" s="71" t="s">
        <v>115</v>
      </c>
      <c r="J12" s="186"/>
      <c r="K12" s="72" t="s">
        <v>116</v>
      </c>
      <c r="L12" s="73" t="s">
        <v>117</v>
      </c>
      <c r="M12" s="73" t="s">
        <v>118</v>
      </c>
      <c r="N12" s="74" t="s">
        <v>119</v>
      </c>
      <c r="O12" s="75" t="s">
        <v>109</v>
      </c>
      <c r="P12" s="76" t="s">
        <v>110</v>
      </c>
      <c r="Q12" s="76" t="s">
        <v>111</v>
      </c>
      <c r="R12" s="77" t="s">
        <v>112</v>
      </c>
      <c r="S12" s="184"/>
      <c r="T12" s="75" t="s">
        <v>120</v>
      </c>
      <c r="U12" s="76" t="s">
        <v>121</v>
      </c>
      <c r="V12" s="77" t="s">
        <v>122</v>
      </c>
      <c r="W12" s="185"/>
      <c r="X12" s="75" t="s">
        <v>123</v>
      </c>
      <c r="Y12" s="76" t="s">
        <v>124</v>
      </c>
      <c r="Z12" s="77" t="s">
        <v>125</v>
      </c>
      <c r="AA12" s="185"/>
      <c r="AB12" s="69" t="s">
        <v>123</v>
      </c>
      <c r="AC12" s="70" t="s">
        <v>124</v>
      </c>
      <c r="AD12" s="70" t="s">
        <v>125</v>
      </c>
      <c r="AE12" s="71" t="s">
        <v>126</v>
      </c>
      <c r="AF12" s="170"/>
      <c r="AG12" s="69" t="s">
        <v>113</v>
      </c>
      <c r="AH12" s="70" t="s">
        <v>114</v>
      </c>
      <c r="AI12" s="71" t="s">
        <v>115</v>
      </c>
      <c r="AJ12" s="186"/>
      <c r="AK12" s="72" t="s">
        <v>127</v>
      </c>
      <c r="AL12" s="73" t="s">
        <v>128</v>
      </c>
      <c r="AM12" s="73" t="s">
        <v>129</v>
      </c>
      <c r="AN12" s="74" t="s">
        <v>130</v>
      </c>
      <c r="AO12" s="69" t="s">
        <v>109</v>
      </c>
      <c r="AP12" s="70" t="s">
        <v>110</v>
      </c>
      <c r="AQ12" s="70" t="s">
        <v>111</v>
      </c>
      <c r="AR12" s="71" t="s">
        <v>112</v>
      </c>
      <c r="AS12" s="170"/>
      <c r="AT12" s="69" t="s">
        <v>113</v>
      </c>
      <c r="AU12" s="70" t="s">
        <v>114</v>
      </c>
      <c r="AV12" s="71" t="s">
        <v>115</v>
      </c>
      <c r="AW12" s="186"/>
      <c r="AX12" s="75" t="s">
        <v>123</v>
      </c>
      <c r="AY12" s="76" t="s">
        <v>124</v>
      </c>
      <c r="AZ12" s="76" t="s">
        <v>125</v>
      </c>
      <c r="BA12" s="77" t="s">
        <v>131</v>
      </c>
    </row>
    <row r="13" spans="1:53" s="68" customFormat="1" ht="15.75" thickBot="1">
      <c r="A13" s="194"/>
      <c r="B13" s="78">
        <v>1</v>
      </c>
      <c r="C13" s="79">
        <v>2</v>
      </c>
      <c r="D13" s="79">
        <v>3</v>
      </c>
      <c r="E13" s="80">
        <v>4</v>
      </c>
      <c r="F13" s="78">
        <v>5</v>
      </c>
      <c r="G13" s="79">
        <v>6</v>
      </c>
      <c r="H13" s="79">
        <v>7</v>
      </c>
      <c r="I13" s="80">
        <v>8</v>
      </c>
      <c r="J13" s="78">
        <v>9</v>
      </c>
      <c r="K13" s="81">
        <v>10</v>
      </c>
      <c r="L13" s="79">
        <v>11</v>
      </c>
      <c r="M13" s="81">
        <v>12</v>
      </c>
      <c r="N13" s="80">
        <v>13</v>
      </c>
      <c r="O13" s="82">
        <v>14</v>
      </c>
      <c r="P13" s="79">
        <v>15</v>
      </c>
      <c r="Q13" s="79">
        <v>16</v>
      </c>
      <c r="R13" s="80">
        <v>17</v>
      </c>
      <c r="S13" s="78">
        <v>18</v>
      </c>
      <c r="T13" s="79">
        <v>19</v>
      </c>
      <c r="U13" s="79">
        <v>20</v>
      </c>
      <c r="V13" s="79">
        <v>21</v>
      </c>
      <c r="W13" s="80">
        <v>22</v>
      </c>
      <c r="X13" s="78">
        <v>23</v>
      </c>
      <c r="Y13" s="79">
        <v>24</v>
      </c>
      <c r="Z13" s="79">
        <v>25</v>
      </c>
      <c r="AA13" s="80">
        <v>26</v>
      </c>
      <c r="AB13" s="78">
        <v>27</v>
      </c>
      <c r="AC13" s="79">
        <v>28</v>
      </c>
      <c r="AD13" s="79">
        <v>29</v>
      </c>
      <c r="AE13" s="80">
        <v>30</v>
      </c>
      <c r="AF13" s="78">
        <v>31</v>
      </c>
      <c r="AG13" s="79">
        <v>32</v>
      </c>
      <c r="AH13" s="79">
        <v>33</v>
      </c>
      <c r="AI13" s="80">
        <v>34</v>
      </c>
      <c r="AJ13" s="78">
        <v>35</v>
      </c>
      <c r="AK13" s="79">
        <v>36</v>
      </c>
      <c r="AL13" s="79">
        <v>37</v>
      </c>
      <c r="AM13" s="79">
        <v>38</v>
      </c>
      <c r="AN13" s="80">
        <v>39</v>
      </c>
      <c r="AO13" s="78">
        <v>40</v>
      </c>
      <c r="AP13" s="79">
        <v>41</v>
      </c>
      <c r="AQ13" s="79">
        <v>42</v>
      </c>
      <c r="AR13" s="80">
        <v>43</v>
      </c>
      <c r="AS13" s="78">
        <v>44</v>
      </c>
      <c r="AT13" s="79">
        <v>45</v>
      </c>
      <c r="AU13" s="79">
        <v>46</v>
      </c>
      <c r="AV13" s="79">
        <v>47</v>
      </c>
      <c r="AW13" s="80">
        <v>48</v>
      </c>
      <c r="AX13" s="78">
        <v>49</v>
      </c>
      <c r="AY13" s="79">
        <v>50</v>
      </c>
      <c r="AZ13" s="79">
        <v>51</v>
      </c>
      <c r="BA13" s="80">
        <v>52</v>
      </c>
    </row>
    <row r="14" spans="1:53" s="68" customFormat="1" ht="15.75" thickBot="1">
      <c r="A14" s="83">
        <v>1</v>
      </c>
      <c r="B14" s="84"/>
      <c r="C14" s="85"/>
      <c r="D14" s="85"/>
      <c r="E14" s="86"/>
      <c r="F14" s="87"/>
      <c r="G14" s="85"/>
      <c r="H14" s="85"/>
      <c r="I14" s="86"/>
      <c r="J14" s="87"/>
      <c r="K14" s="88"/>
      <c r="L14" s="88"/>
      <c r="M14" s="88"/>
      <c r="N14" s="89"/>
      <c r="O14" s="84"/>
      <c r="P14" s="85"/>
      <c r="Q14" s="85" t="s">
        <v>132</v>
      </c>
      <c r="R14" s="90" t="s">
        <v>132</v>
      </c>
      <c r="S14" s="84" t="s">
        <v>133</v>
      </c>
      <c r="T14" s="85" t="s">
        <v>133</v>
      </c>
      <c r="U14" s="85"/>
      <c r="V14" s="85"/>
      <c r="W14" s="86"/>
      <c r="X14" s="84"/>
      <c r="Y14" s="85"/>
      <c r="Z14" s="85"/>
      <c r="AA14" s="86"/>
      <c r="AB14" s="84"/>
      <c r="AC14" s="85"/>
      <c r="AD14" s="85"/>
      <c r="AE14" s="86"/>
      <c r="AF14" s="84"/>
      <c r="AG14" s="85"/>
      <c r="AH14" s="85"/>
      <c r="AI14" s="86"/>
      <c r="AJ14" s="84"/>
      <c r="AK14" s="85" t="s">
        <v>134</v>
      </c>
      <c r="AL14" s="85"/>
      <c r="AM14" s="85"/>
      <c r="AN14" s="86"/>
      <c r="AO14" s="84"/>
      <c r="AP14" s="85" t="s">
        <v>132</v>
      </c>
      <c r="AQ14" s="85" t="s">
        <v>132</v>
      </c>
      <c r="AR14" s="85" t="s">
        <v>132</v>
      </c>
      <c r="AS14" s="84" t="s">
        <v>133</v>
      </c>
      <c r="AT14" s="84" t="s">
        <v>133</v>
      </c>
      <c r="AU14" s="84" t="s">
        <v>133</v>
      </c>
      <c r="AV14" s="84" t="s">
        <v>133</v>
      </c>
      <c r="AW14" s="86" t="s">
        <v>133</v>
      </c>
      <c r="AX14" s="86" t="s">
        <v>133</v>
      </c>
      <c r="AY14" s="86" t="s">
        <v>133</v>
      </c>
      <c r="AZ14" s="86" t="s">
        <v>133</v>
      </c>
      <c r="BA14" s="86" t="s">
        <v>133</v>
      </c>
    </row>
    <row r="15" spans="1:53" s="68" customFormat="1" ht="15.75" thickBot="1">
      <c r="A15" s="83">
        <v>2</v>
      </c>
      <c r="B15" s="91"/>
      <c r="C15" s="92"/>
      <c r="D15" s="92"/>
      <c r="E15" s="93"/>
      <c r="F15" s="91"/>
      <c r="G15" s="92"/>
      <c r="H15" s="92"/>
      <c r="I15" s="93"/>
      <c r="J15" s="91"/>
      <c r="K15" s="92"/>
      <c r="L15" s="92"/>
      <c r="M15" s="92"/>
      <c r="N15" s="93"/>
      <c r="O15" s="91"/>
      <c r="P15" s="92"/>
      <c r="Q15" s="85" t="s">
        <v>132</v>
      </c>
      <c r="R15" s="90" t="s">
        <v>132</v>
      </c>
      <c r="S15" s="84" t="s">
        <v>133</v>
      </c>
      <c r="T15" s="85" t="s">
        <v>133</v>
      </c>
      <c r="U15" s="92"/>
      <c r="V15" s="92"/>
      <c r="W15" s="93"/>
      <c r="X15" s="91"/>
      <c r="Y15" s="92"/>
      <c r="Z15" s="92"/>
      <c r="AA15" s="93"/>
      <c r="AB15" s="91"/>
      <c r="AC15" s="92"/>
      <c r="AD15" s="92"/>
      <c r="AE15" s="93"/>
      <c r="AF15" s="91"/>
      <c r="AG15" s="92"/>
      <c r="AH15" s="92"/>
      <c r="AI15" s="93"/>
      <c r="AJ15" s="91"/>
      <c r="AK15" s="85" t="s">
        <v>134</v>
      </c>
      <c r="AL15" s="92"/>
      <c r="AM15" s="92"/>
      <c r="AN15" s="93"/>
      <c r="AO15" s="91"/>
      <c r="AP15" s="85" t="s">
        <v>132</v>
      </c>
      <c r="AQ15" s="85" t="s">
        <v>132</v>
      </c>
      <c r="AR15" s="85" t="s">
        <v>132</v>
      </c>
      <c r="AS15" s="84" t="s">
        <v>133</v>
      </c>
      <c r="AT15" s="84" t="s">
        <v>133</v>
      </c>
      <c r="AU15" s="84" t="s">
        <v>133</v>
      </c>
      <c r="AV15" s="84" t="s">
        <v>133</v>
      </c>
      <c r="AW15" s="86" t="s">
        <v>133</v>
      </c>
      <c r="AX15" s="86" t="s">
        <v>133</v>
      </c>
      <c r="AY15" s="86" t="s">
        <v>133</v>
      </c>
      <c r="AZ15" s="86" t="s">
        <v>133</v>
      </c>
      <c r="BA15" s="86" t="s">
        <v>133</v>
      </c>
    </row>
    <row r="16" spans="1:53" s="68" customFormat="1" ht="15.75" thickBot="1">
      <c r="A16" s="83">
        <v>3</v>
      </c>
      <c r="B16" s="91"/>
      <c r="C16" s="92"/>
      <c r="D16" s="92"/>
      <c r="E16" s="93"/>
      <c r="F16" s="91"/>
      <c r="G16" s="92"/>
      <c r="H16" s="92"/>
      <c r="I16" s="93"/>
      <c r="J16" s="91"/>
      <c r="K16" s="92"/>
      <c r="L16" s="94"/>
      <c r="M16" s="94"/>
      <c r="N16" s="93"/>
      <c r="O16" s="91"/>
      <c r="P16" s="92"/>
      <c r="Q16" s="85" t="s">
        <v>132</v>
      </c>
      <c r="R16" s="90" t="s">
        <v>132</v>
      </c>
      <c r="S16" s="84" t="s">
        <v>133</v>
      </c>
      <c r="T16" s="85" t="s">
        <v>133</v>
      </c>
      <c r="U16" s="92"/>
      <c r="V16" s="92"/>
      <c r="W16" s="93"/>
      <c r="X16" s="91"/>
      <c r="Y16" s="92"/>
      <c r="Z16" s="92"/>
      <c r="AA16" s="93"/>
      <c r="AB16" s="91"/>
      <c r="AC16" s="92"/>
      <c r="AD16" s="92"/>
      <c r="AE16" s="93"/>
      <c r="AF16" s="91"/>
      <c r="AG16" s="94" t="s">
        <v>135</v>
      </c>
      <c r="AH16" s="94" t="s">
        <v>135</v>
      </c>
      <c r="AI16" s="93" t="s">
        <v>135</v>
      </c>
      <c r="AJ16" s="91" t="s">
        <v>135</v>
      </c>
      <c r="AK16" s="85" t="s">
        <v>134</v>
      </c>
      <c r="AL16" s="92"/>
      <c r="AM16" s="92"/>
      <c r="AN16" s="93"/>
      <c r="AO16" s="91"/>
      <c r="AP16" s="92" t="s">
        <v>132</v>
      </c>
      <c r="AQ16" s="92" t="s">
        <v>132</v>
      </c>
      <c r="AR16" s="92" t="s">
        <v>132</v>
      </c>
      <c r="AS16" s="84" t="s">
        <v>133</v>
      </c>
      <c r="AT16" s="84" t="s">
        <v>133</v>
      </c>
      <c r="AU16" s="84" t="s">
        <v>133</v>
      </c>
      <c r="AV16" s="84" t="s">
        <v>133</v>
      </c>
      <c r="AW16" s="86" t="s">
        <v>133</v>
      </c>
      <c r="AX16" s="86" t="s">
        <v>133</v>
      </c>
      <c r="AY16" s="86" t="s">
        <v>133</v>
      </c>
      <c r="AZ16" s="86" t="s">
        <v>133</v>
      </c>
      <c r="BA16" s="86" t="s">
        <v>133</v>
      </c>
    </row>
    <row r="17" spans="1:53" s="68" customFormat="1" ht="15.75" thickBot="1">
      <c r="A17" s="83">
        <v>4</v>
      </c>
      <c r="B17" s="95"/>
      <c r="C17" s="96"/>
      <c r="D17" s="96"/>
      <c r="E17" s="97"/>
      <c r="H17" s="96"/>
      <c r="I17" s="97"/>
      <c r="J17" s="95"/>
      <c r="K17" s="96"/>
      <c r="L17" s="94"/>
      <c r="M17" s="94"/>
      <c r="N17" s="97"/>
      <c r="O17" s="95"/>
      <c r="P17" s="96"/>
      <c r="Q17" s="85" t="s">
        <v>132</v>
      </c>
      <c r="R17" s="90" t="s">
        <v>132</v>
      </c>
      <c r="S17" s="84" t="s">
        <v>133</v>
      </c>
      <c r="T17" s="85" t="s">
        <v>133</v>
      </c>
      <c r="U17" s="98" t="s">
        <v>136</v>
      </c>
      <c r="V17" s="98" t="s">
        <v>136</v>
      </c>
      <c r="W17" s="98" t="s">
        <v>136</v>
      </c>
      <c r="X17" s="98" t="s">
        <v>136</v>
      </c>
      <c r="Y17" s="98" t="s">
        <v>136</v>
      </c>
      <c r="Z17" s="98" t="s">
        <v>136</v>
      </c>
      <c r="AA17" s="97"/>
      <c r="AB17" s="95"/>
      <c r="AC17" s="96"/>
      <c r="AD17" s="96"/>
      <c r="AE17" s="99"/>
      <c r="AF17" s="94"/>
      <c r="AG17" s="94"/>
      <c r="AH17" s="94"/>
      <c r="AI17" s="94"/>
      <c r="AJ17" s="92"/>
      <c r="AK17" s="92"/>
      <c r="AL17" s="92"/>
      <c r="AM17" s="92"/>
      <c r="AN17" s="92"/>
      <c r="AO17" s="92"/>
      <c r="AP17" s="98" t="s">
        <v>132</v>
      </c>
      <c r="AQ17" s="98" t="s">
        <v>132</v>
      </c>
      <c r="AR17" s="92" t="s">
        <v>137</v>
      </c>
      <c r="AS17" s="100"/>
      <c r="AT17" s="84"/>
      <c r="AU17" s="84"/>
      <c r="AV17" s="84"/>
      <c r="AW17" s="97"/>
      <c r="AX17" s="95"/>
      <c r="AY17" s="96"/>
      <c r="AZ17" s="96"/>
      <c r="BA17" s="97"/>
    </row>
    <row r="18" ht="9.75" customHeight="1" thickBot="1"/>
    <row r="19" spans="1:44" ht="13.5" customHeight="1" thickBot="1">
      <c r="A19" s="187" t="s">
        <v>138</v>
      </c>
      <c r="B19" s="187"/>
      <c r="C19" s="187"/>
      <c r="D19" s="102"/>
      <c r="E19" s="103"/>
      <c r="G19" s="102" t="s">
        <v>139</v>
      </c>
      <c r="N19" s="104" t="s">
        <v>132</v>
      </c>
      <c r="O19" s="102" t="s">
        <v>140</v>
      </c>
      <c r="U19" s="104" t="s">
        <v>141</v>
      </c>
      <c r="W19" s="102" t="s">
        <v>142</v>
      </c>
      <c r="Z19" s="105" t="s">
        <v>143</v>
      </c>
      <c r="AA19" s="106"/>
      <c r="AB19" s="107" t="s">
        <v>144</v>
      </c>
      <c r="AC19" s="106"/>
      <c r="AD19" s="106"/>
      <c r="AE19" s="106"/>
      <c r="AF19" s="104" t="s">
        <v>145</v>
      </c>
      <c r="AG19" s="102" t="s">
        <v>146</v>
      </c>
      <c r="AH19" s="102"/>
      <c r="AI19" s="102"/>
      <c r="AJ19" s="102"/>
      <c r="AK19" s="102"/>
      <c r="AL19" s="102"/>
      <c r="AM19" s="102"/>
      <c r="AN19" s="104" t="s">
        <v>137</v>
      </c>
      <c r="AO19" s="106"/>
      <c r="AP19" s="107" t="s">
        <v>147</v>
      </c>
      <c r="AQ19" s="106"/>
      <c r="AR19" s="106"/>
    </row>
    <row r="21" spans="2:53" s="108" customFormat="1" ht="12.75" thickBot="1">
      <c r="B21" s="108" t="s">
        <v>148</v>
      </c>
      <c r="U21" s="169" t="s">
        <v>149</v>
      </c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K21" s="169" t="s">
        <v>150</v>
      </c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</row>
    <row r="22" spans="1:53" s="109" customFormat="1" ht="34.5" customHeight="1" thickBot="1">
      <c r="A22" s="170" t="s">
        <v>87</v>
      </c>
      <c r="B22" s="170" t="s">
        <v>151</v>
      </c>
      <c r="C22" s="153" t="s">
        <v>152</v>
      </c>
      <c r="D22" s="155"/>
      <c r="E22" s="153" t="s">
        <v>153</v>
      </c>
      <c r="F22" s="155"/>
      <c r="G22" s="173" t="s">
        <v>154</v>
      </c>
      <c r="H22" s="174"/>
      <c r="I22" s="153" t="s">
        <v>155</v>
      </c>
      <c r="J22" s="155"/>
      <c r="K22" s="173" t="s">
        <v>156</v>
      </c>
      <c r="L22" s="179"/>
      <c r="M22" s="174"/>
      <c r="N22" s="173" t="s">
        <v>157</v>
      </c>
      <c r="O22" s="174"/>
      <c r="P22" s="153" t="s">
        <v>158</v>
      </c>
      <c r="Q22" s="154"/>
      <c r="R22" s="155"/>
      <c r="U22" s="113" t="s">
        <v>159</v>
      </c>
      <c r="V22" s="114"/>
      <c r="W22" s="114"/>
      <c r="X22" s="114"/>
      <c r="Y22" s="114"/>
      <c r="Z22" s="114"/>
      <c r="AA22" s="114"/>
      <c r="AB22" s="114"/>
      <c r="AC22" s="115"/>
      <c r="AD22" s="162" t="s">
        <v>151</v>
      </c>
      <c r="AE22" s="162"/>
      <c r="AF22" s="131" t="s">
        <v>160</v>
      </c>
      <c r="AG22" s="132"/>
      <c r="AH22" s="133" t="s">
        <v>161</v>
      </c>
      <c r="AI22" s="134"/>
      <c r="AK22" s="128" t="s">
        <v>162</v>
      </c>
      <c r="AL22" s="129"/>
      <c r="AM22" s="129"/>
      <c r="AN22" s="129"/>
      <c r="AO22" s="129"/>
      <c r="AP22" s="129"/>
      <c r="AQ22" s="130"/>
      <c r="AR22" s="128" t="s">
        <v>163</v>
      </c>
      <c r="AS22" s="129"/>
      <c r="AT22" s="129"/>
      <c r="AU22" s="130"/>
      <c r="AV22" s="131" t="s">
        <v>151</v>
      </c>
      <c r="AW22" s="132"/>
      <c r="AX22" s="131" t="s">
        <v>160</v>
      </c>
      <c r="AY22" s="132"/>
      <c r="AZ22" s="133" t="s">
        <v>161</v>
      </c>
      <c r="BA22" s="134"/>
    </row>
    <row r="23" spans="1:53" s="109" customFormat="1" ht="15.75" customHeight="1" thickBot="1">
      <c r="A23" s="171"/>
      <c r="B23" s="171"/>
      <c r="C23" s="156"/>
      <c r="D23" s="158"/>
      <c r="E23" s="156"/>
      <c r="F23" s="158"/>
      <c r="G23" s="175"/>
      <c r="H23" s="176"/>
      <c r="I23" s="156"/>
      <c r="J23" s="158"/>
      <c r="K23" s="175"/>
      <c r="L23" s="180"/>
      <c r="M23" s="176"/>
      <c r="N23" s="175"/>
      <c r="O23" s="176"/>
      <c r="P23" s="156"/>
      <c r="Q23" s="157"/>
      <c r="R23" s="158"/>
      <c r="U23" s="135" t="s">
        <v>164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K23" s="138"/>
      <c r="AL23" s="139"/>
      <c r="AM23" s="139"/>
      <c r="AN23" s="139"/>
      <c r="AO23" s="139"/>
      <c r="AP23" s="139"/>
      <c r="AQ23" s="140"/>
      <c r="AR23" s="138" t="s">
        <v>166</v>
      </c>
      <c r="AS23" s="139"/>
      <c r="AT23" s="139"/>
      <c r="AU23" s="140"/>
      <c r="AV23" s="147">
        <v>8</v>
      </c>
      <c r="AW23" s="148"/>
      <c r="AX23" s="147">
        <v>1</v>
      </c>
      <c r="AY23" s="148"/>
      <c r="AZ23" s="147">
        <v>1.5</v>
      </c>
      <c r="BA23" s="148"/>
    </row>
    <row r="24" spans="1:53" s="109" customFormat="1" ht="14.25" customHeight="1" thickBot="1">
      <c r="A24" s="171"/>
      <c r="B24" s="171"/>
      <c r="C24" s="156"/>
      <c r="D24" s="158"/>
      <c r="E24" s="156"/>
      <c r="F24" s="158"/>
      <c r="G24" s="175"/>
      <c r="H24" s="176"/>
      <c r="I24" s="156"/>
      <c r="J24" s="158"/>
      <c r="K24" s="175"/>
      <c r="L24" s="180"/>
      <c r="M24" s="176"/>
      <c r="N24" s="175"/>
      <c r="O24" s="176"/>
      <c r="P24" s="156"/>
      <c r="Q24" s="157"/>
      <c r="R24" s="158"/>
      <c r="U24" s="163" t="s">
        <v>77</v>
      </c>
      <c r="V24" s="164"/>
      <c r="W24" s="164"/>
      <c r="X24" s="164"/>
      <c r="Y24" s="164"/>
      <c r="Z24" s="164"/>
      <c r="AA24" s="164"/>
      <c r="AB24" s="164"/>
      <c r="AC24" s="165"/>
      <c r="AD24" s="113"/>
      <c r="AE24" s="115"/>
      <c r="AF24" s="113"/>
      <c r="AG24" s="115"/>
      <c r="AH24" s="113"/>
      <c r="AI24" s="115"/>
      <c r="AK24" s="141"/>
      <c r="AL24" s="142"/>
      <c r="AM24" s="142"/>
      <c r="AN24" s="142"/>
      <c r="AO24" s="142"/>
      <c r="AP24" s="142"/>
      <c r="AQ24" s="143"/>
      <c r="AR24" s="141"/>
      <c r="AS24" s="142"/>
      <c r="AT24" s="142"/>
      <c r="AU24" s="143"/>
      <c r="AV24" s="149"/>
      <c r="AW24" s="150"/>
      <c r="AX24" s="149"/>
      <c r="AY24" s="150"/>
      <c r="AZ24" s="149"/>
      <c r="BA24" s="150"/>
    </row>
    <row r="25" spans="1:53" s="110" customFormat="1" ht="12" thickBot="1">
      <c r="A25" s="171"/>
      <c r="B25" s="171"/>
      <c r="C25" s="156"/>
      <c r="D25" s="158"/>
      <c r="E25" s="156"/>
      <c r="F25" s="158"/>
      <c r="G25" s="175"/>
      <c r="H25" s="176"/>
      <c r="I25" s="156"/>
      <c r="J25" s="158"/>
      <c r="K25" s="175"/>
      <c r="L25" s="180"/>
      <c r="M25" s="176"/>
      <c r="N25" s="175"/>
      <c r="O25" s="176"/>
      <c r="P25" s="156"/>
      <c r="Q25" s="157"/>
      <c r="R25" s="158"/>
      <c r="U25" s="166"/>
      <c r="V25" s="167"/>
      <c r="W25" s="167"/>
      <c r="X25" s="167"/>
      <c r="Y25" s="167"/>
      <c r="Z25" s="167"/>
      <c r="AA25" s="167"/>
      <c r="AB25" s="167"/>
      <c r="AC25" s="168"/>
      <c r="AD25" s="113">
        <v>6</v>
      </c>
      <c r="AE25" s="115"/>
      <c r="AF25" s="113">
        <v>4</v>
      </c>
      <c r="AG25" s="115"/>
      <c r="AH25" s="113">
        <v>6</v>
      </c>
      <c r="AI25" s="115"/>
      <c r="AK25" s="141"/>
      <c r="AL25" s="142"/>
      <c r="AM25" s="142"/>
      <c r="AN25" s="142"/>
      <c r="AO25" s="142"/>
      <c r="AP25" s="142"/>
      <c r="AQ25" s="143"/>
      <c r="AR25" s="141"/>
      <c r="AS25" s="142"/>
      <c r="AT25" s="142"/>
      <c r="AU25" s="143"/>
      <c r="AV25" s="149"/>
      <c r="AW25" s="150"/>
      <c r="AX25" s="149"/>
      <c r="AY25" s="150"/>
      <c r="AZ25" s="149"/>
      <c r="BA25" s="150"/>
    </row>
    <row r="26" spans="1:53" s="110" customFormat="1" ht="12" thickBot="1">
      <c r="A26" s="172"/>
      <c r="B26" s="172"/>
      <c r="C26" s="159"/>
      <c r="D26" s="161"/>
      <c r="E26" s="159"/>
      <c r="F26" s="161"/>
      <c r="G26" s="177"/>
      <c r="H26" s="178"/>
      <c r="I26" s="159"/>
      <c r="J26" s="161"/>
      <c r="K26" s="177"/>
      <c r="L26" s="181"/>
      <c r="M26" s="178"/>
      <c r="N26" s="177"/>
      <c r="O26" s="178"/>
      <c r="P26" s="159"/>
      <c r="Q26" s="160"/>
      <c r="R26" s="161"/>
      <c r="U26" s="125" t="s">
        <v>165</v>
      </c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  <c r="AK26" s="141"/>
      <c r="AL26" s="142"/>
      <c r="AM26" s="142"/>
      <c r="AN26" s="142"/>
      <c r="AO26" s="142"/>
      <c r="AP26" s="142"/>
      <c r="AQ26" s="143"/>
      <c r="AR26" s="141"/>
      <c r="AS26" s="142"/>
      <c r="AT26" s="142"/>
      <c r="AU26" s="143"/>
      <c r="AV26" s="149"/>
      <c r="AW26" s="150"/>
      <c r="AX26" s="149"/>
      <c r="AY26" s="150"/>
      <c r="AZ26" s="149"/>
      <c r="BA26" s="150"/>
    </row>
    <row r="27" spans="1:53" s="110" customFormat="1" ht="12" thickBot="1">
      <c r="A27" s="120">
        <v>1</v>
      </c>
      <c r="B27" s="111">
        <v>1</v>
      </c>
      <c r="C27" s="113">
        <v>15</v>
      </c>
      <c r="D27" s="115"/>
      <c r="E27" s="113">
        <v>2</v>
      </c>
      <c r="F27" s="115"/>
      <c r="G27" s="113"/>
      <c r="H27" s="115"/>
      <c r="I27" s="113"/>
      <c r="J27" s="115"/>
      <c r="K27" s="113"/>
      <c r="L27" s="114"/>
      <c r="M27" s="115"/>
      <c r="N27" s="113">
        <v>2</v>
      </c>
      <c r="O27" s="115"/>
      <c r="P27" s="113">
        <f>C27+E27+G27+I27+K27+N27</f>
        <v>19</v>
      </c>
      <c r="Q27" s="114"/>
      <c r="R27" s="115"/>
      <c r="U27" s="122"/>
      <c r="V27" s="123"/>
      <c r="W27" s="123"/>
      <c r="X27" s="123"/>
      <c r="Y27" s="123"/>
      <c r="Z27" s="123"/>
      <c r="AA27" s="123"/>
      <c r="AB27" s="123"/>
      <c r="AC27" s="124"/>
      <c r="AD27" s="113">
        <v>8</v>
      </c>
      <c r="AE27" s="115"/>
      <c r="AF27" s="113">
        <v>6</v>
      </c>
      <c r="AG27" s="115"/>
      <c r="AH27" s="113">
        <v>9</v>
      </c>
      <c r="AI27" s="115"/>
      <c r="AK27" s="144"/>
      <c r="AL27" s="145"/>
      <c r="AM27" s="145"/>
      <c r="AN27" s="145"/>
      <c r="AO27" s="145"/>
      <c r="AP27" s="145"/>
      <c r="AQ27" s="146"/>
      <c r="AR27" s="144"/>
      <c r="AS27" s="145"/>
      <c r="AT27" s="145"/>
      <c r="AU27" s="146"/>
      <c r="AV27" s="151"/>
      <c r="AW27" s="152"/>
      <c r="AX27" s="151"/>
      <c r="AY27" s="152"/>
      <c r="AZ27" s="151"/>
      <c r="BA27" s="152"/>
    </row>
    <row r="28" spans="1:18" s="110" customFormat="1" ht="12" thickBot="1">
      <c r="A28" s="121"/>
      <c r="B28" s="111">
        <v>2</v>
      </c>
      <c r="C28" s="113">
        <v>20</v>
      </c>
      <c r="D28" s="115"/>
      <c r="E28" s="113">
        <v>3</v>
      </c>
      <c r="F28" s="115"/>
      <c r="G28" s="113"/>
      <c r="H28" s="115"/>
      <c r="I28" s="113"/>
      <c r="J28" s="115"/>
      <c r="K28" s="113"/>
      <c r="L28" s="114"/>
      <c r="M28" s="115"/>
      <c r="N28" s="113">
        <v>10</v>
      </c>
      <c r="O28" s="115"/>
      <c r="P28" s="113">
        <f aca="true" t="shared" si="0" ref="P28:P34">C28+E28+G28+I28+K28+N28</f>
        <v>33</v>
      </c>
      <c r="Q28" s="114"/>
      <c r="R28" s="115"/>
    </row>
    <row r="29" spans="1:18" s="110" customFormat="1" ht="12" thickBot="1">
      <c r="A29" s="120">
        <v>2</v>
      </c>
      <c r="B29" s="111">
        <v>3</v>
      </c>
      <c r="C29" s="113">
        <v>15</v>
      </c>
      <c r="D29" s="115"/>
      <c r="E29" s="113">
        <v>2</v>
      </c>
      <c r="F29" s="115"/>
      <c r="G29" s="113"/>
      <c r="H29" s="115"/>
      <c r="I29" s="113"/>
      <c r="J29" s="115"/>
      <c r="K29" s="113"/>
      <c r="L29" s="114"/>
      <c r="M29" s="115"/>
      <c r="N29" s="113">
        <v>2</v>
      </c>
      <c r="O29" s="115"/>
      <c r="P29" s="113">
        <f t="shared" si="0"/>
        <v>19</v>
      </c>
      <c r="Q29" s="114"/>
      <c r="R29" s="115"/>
    </row>
    <row r="30" spans="1:18" s="110" customFormat="1" ht="12" thickBot="1">
      <c r="A30" s="121"/>
      <c r="B30" s="111">
        <v>4</v>
      </c>
      <c r="C30" s="113">
        <v>20</v>
      </c>
      <c r="D30" s="115"/>
      <c r="E30" s="113">
        <v>3</v>
      </c>
      <c r="F30" s="115"/>
      <c r="G30" s="113"/>
      <c r="H30" s="115"/>
      <c r="I30" s="113"/>
      <c r="J30" s="115"/>
      <c r="K30" s="113"/>
      <c r="L30" s="114"/>
      <c r="M30" s="115"/>
      <c r="N30" s="113">
        <v>10</v>
      </c>
      <c r="O30" s="115"/>
      <c r="P30" s="113">
        <f t="shared" si="0"/>
        <v>33</v>
      </c>
      <c r="Q30" s="114"/>
      <c r="R30" s="115"/>
    </row>
    <row r="31" spans="1:18" s="110" customFormat="1" ht="12" thickBot="1">
      <c r="A31" s="120">
        <v>3</v>
      </c>
      <c r="B31" s="111">
        <v>5</v>
      </c>
      <c r="C31" s="113">
        <v>15</v>
      </c>
      <c r="D31" s="115"/>
      <c r="E31" s="113">
        <v>2</v>
      </c>
      <c r="F31" s="115"/>
      <c r="G31" s="113"/>
      <c r="H31" s="115"/>
      <c r="I31" s="113"/>
      <c r="J31" s="115"/>
      <c r="K31" s="113"/>
      <c r="L31" s="114"/>
      <c r="M31" s="115"/>
      <c r="N31" s="113">
        <v>2</v>
      </c>
      <c r="O31" s="115"/>
      <c r="P31" s="113">
        <f t="shared" si="0"/>
        <v>19</v>
      </c>
      <c r="Q31" s="114"/>
      <c r="R31" s="115"/>
    </row>
    <row r="32" spans="1:18" s="110" customFormat="1" ht="12" thickBot="1">
      <c r="A32" s="121"/>
      <c r="B32" s="111">
        <v>6</v>
      </c>
      <c r="C32" s="113">
        <v>16</v>
      </c>
      <c r="D32" s="115"/>
      <c r="E32" s="113">
        <v>3</v>
      </c>
      <c r="F32" s="115"/>
      <c r="G32" s="113">
        <v>4</v>
      </c>
      <c r="H32" s="115"/>
      <c r="I32" s="113"/>
      <c r="J32" s="115"/>
      <c r="K32" s="113"/>
      <c r="L32" s="114"/>
      <c r="M32" s="115"/>
      <c r="N32" s="113">
        <v>10</v>
      </c>
      <c r="O32" s="115"/>
      <c r="P32" s="113">
        <f t="shared" si="0"/>
        <v>33</v>
      </c>
      <c r="Q32" s="114"/>
      <c r="R32" s="115"/>
    </row>
    <row r="33" spans="1:18" s="110" customFormat="1" ht="12" thickBot="1">
      <c r="A33" s="120">
        <v>4</v>
      </c>
      <c r="B33" s="111">
        <v>7</v>
      </c>
      <c r="C33" s="113">
        <v>15</v>
      </c>
      <c r="D33" s="115"/>
      <c r="E33" s="113">
        <v>2</v>
      </c>
      <c r="F33" s="115"/>
      <c r="G33" s="113"/>
      <c r="H33" s="115"/>
      <c r="I33" s="113"/>
      <c r="J33" s="115"/>
      <c r="K33" s="113"/>
      <c r="L33" s="114"/>
      <c r="M33" s="115"/>
      <c r="N33" s="113">
        <v>2</v>
      </c>
      <c r="O33" s="115"/>
      <c r="P33" s="113">
        <f t="shared" si="0"/>
        <v>19</v>
      </c>
      <c r="Q33" s="114"/>
      <c r="R33" s="115"/>
    </row>
    <row r="34" spans="1:18" s="110" customFormat="1" ht="13.5" thickBot="1">
      <c r="A34" s="121"/>
      <c r="B34" s="111">
        <v>8</v>
      </c>
      <c r="C34" s="113">
        <v>15</v>
      </c>
      <c r="D34" s="115"/>
      <c r="E34" s="113">
        <v>2</v>
      </c>
      <c r="F34" s="115"/>
      <c r="G34" s="113">
        <v>6</v>
      </c>
      <c r="H34" s="115"/>
      <c r="I34" s="113">
        <v>1</v>
      </c>
      <c r="J34" s="114"/>
      <c r="K34" s="118"/>
      <c r="L34" s="118"/>
      <c r="M34" s="119"/>
      <c r="N34" s="113"/>
      <c r="O34" s="115"/>
      <c r="P34" s="113">
        <f t="shared" si="0"/>
        <v>24</v>
      </c>
      <c r="Q34" s="114"/>
      <c r="R34" s="115"/>
    </row>
    <row r="35" spans="1:18" s="110" customFormat="1" ht="13.5" thickBot="1">
      <c r="A35" s="116" t="s">
        <v>158</v>
      </c>
      <c r="B35" s="117"/>
      <c r="C35" s="113">
        <f>C27+C28+C29+C30+C31+C32+C33+C34</f>
        <v>131</v>
      </c>
      <c r="D35" s="115"/>
      <c r="E35" s="113">
        <f>E27+E28+E29+E30+E31+E32+E33+E34</f>
        <v>19</v>
      </c>
      <c r="F35" s="115"/>
      <c r="G35" s="113">
        <f>G27+G28+G29+G30+G31+G32+G33+G34</f>
        <v>10</v>
      </c>
      <c r="H35" s="115"/>
      <c r="I35" s="113">
        <f>I27+I28+I29+I30+I31+I32+I33+I34</f>
        <v>1</v>
      </c>
      <c r="J35" s="114"/>
      <c r="K35" s="118"/>
      <c r="L35" s="118"/>
      <c r="M35" s="119"/>
      <c r="N35" s="113">
        <f>N27+N28+N29+N30+N31+N32+N33+N34</f>
        <v>38</v>
      </c>
      <c r="O35" s="115"/>
      <c r="P35" s="113">
        <f>P27+P28+P29+P30+P31+P32+P33+P34</f>
        <v>199</v>
      </c>
      <c r="Q35" s="114"/>
      <c r="R35" s="115"/>
    </row>
  </sheetData>
  <sheetProtection/>
  <mergeCells count="138">
    <mergeCell ref="B1:K1"/>
    <mergeCell ref="O1:AJ1"/>
    <mergeCell ref="B3:K3"/>
    <mergeCell ref="O3:AJ3"/>
    <mergeCell ref="O4:AJ4"/>
    <mergeCell ref="M2:AL2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9"/>
  <sheetViews>
    <sheetView tabSelected="1" view="pageBreakPreview" zoomScale="72" zoomScaleNormal="55" zoomScaleSheetLayoutView="72" workbookViewId="0" topLeftCell="A53">
      <selection activeCell="C60" sqref="C60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15.375" style="1" bestFit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211" t="s">
        <v>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</row>
    <row r="2" spans="1:28" ht="18.75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  <c r="U2" s="21"/>
      <c r="V2" s="6"/>
      <c r="W2" s="21"/>
      <c r="X2" s="6"/>
      <c r="Y2" s="6"/>
      <c r="Z2" s="6"/>
      <c r="AA2" s="6"/>
      <c r="AB2" s="6"/>
    </row>
    <row r="3" spans="1:28" ht="15.75" customHeight="1">
      <c r="A3" s="204" t="s">
        <v>24</v>
      </c>
      <c r="B3" s="207" t="s">
        <v>29</v>
      </c>
      <c r="C3" s="199" t="s">
        <v>0</v>
      </c>
      <c r="D3" s="199"/>
      <c r="E3" s="199"/>
      <c r="F3" s="214" t="s">
        <v>1</v>
      </c>
      <c r="G3" s="215"/>
      <c r="H3" s="215"/>
      <c r="I3" s="215"/>
      <c r="J3" s="215"/>
      <c r="K3" s="215"/>
      <c r="L3" s="15"/>
      <c r="M3" s="214" t="s">
        <v>2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6"/>
    </row>
    <row r="4" spans="1:28" ht="23.25" customHeight="1">
      <c r="A4" s="205"/>
      <c r="B4" s="208"/>
      <c r="C4" s="198" t="s">
        <v>3</v>
      </c>
      <c r="D4" s="198" t="s">
        <v>4</v>
      </c>
      <c r="E4" s="198" t="s">
        <v>16</v>
      </c>
      <c r="F4" s="198" t="s">
        <v>17</v>
      </c>
      <c r="G4" s="198" t="s">
        <v>5</v>
      </c>
      <c r="H4" s="220" t="s">
        <v>6</v>
      </c>
      <c r="I4" s="221"/>
      <c r="J4" s="221"/>
      <c r="K4" s="222"/>
      <c r="L4" s="198" t="s">
        <v>11</v>
      </c>
      <c r="M4" s="199" t="s">
        <v>7</v>
      </c>
      <c r="N4" s="199"/>
      <c r="O4" s="199"/>
      <c r="P4" s="199"/>
      <c r="Q4" s="199" t="s">
        <v>8</v>
      </c>
      <c r="R4" s="199"/>
      <c r="S4" s="199"/>
      <c r="T4" s="199"/>
      <c r="U4" s="214" t="s">
        <v>9</v>
      </c>
      <c r="V4" s="215"/>
      <c r="W4" s="215"/>
      <c r="X4" s="216"/>
      <c r="Y4" s="214" t="s">
        <v>20</v>
      </c>
      <c r="Z4" s="215"/>
      <c r="AA4" s="215"/>
      <c r="AB4" s="216"/>
    </row>
    <row r="5" spans="1:28" ht="18.75">
      <c r="A5" s="205"/>
      <c r="B5" s="208"/>
      <c r="C5" s="198"/>
      <c r="D5" s="198"/>
      <c r="E5" s="198"/>
      <c r="F5" s="198"/>
      <c r="G5" s="198"/>
      <c r="H5" s="223"/>
      <c r="I5" s="224"/>
      <c r="J5" s="224"/>
      <c r="K5" s="225"/>
      <c r="L5" s="198"/>
      <c r="M5" s="199">
        <v>1</v>
      </c>
      <c r="N5" s="199"/>
      <c r="O5" s="202">
        <v>2</v>
      </c>
      <c r="P5" s="202"/>
      <c r="Q5" s="202">
        <v>3</v>
      </c>
      <c r="R5" s="202"/>
      <c r="S5" s="202">
        <v>4</v>
      </c>
      <c r="T5" s="202"/>
      <c r="U5" s="202">
        <v>5</v>
      </c>
      <c r="V5" s="202"/>
      <c r="W5" s="202">
        <v>6</v>
      </c>
      <c r="X5" s="202"/>
      <c r="Y5" s="196">
        <v>7</v>
      </c>
      <c r="Z5" s="197"/>
      <c r="AA5" s="196">
        <v>8</v>
      </c>
      <c r="AB5" s="197"/>
    </row>
    <row r="6" spans="1:28" ht="51" customHeight="1">
      <c r="A6" s="205"/>
      <c r="B6" s="209"/>
      <c r="C6" s="198"/>
      <c r="D6" s="198"/>
      <c r="E6" s="198"/>
      <c r="F6" s="198"/>
      <c r="G6" s="198"/>
      <c r="H6" s="198" t="s">
        <v>33</v>
      </c>
      <c r="I6" s="198" t="s">
        <v>34</v>
      </c>
      <c r="J6" s="198" t="s">
        <v>35</v>
      </c>
      <c r="K6" s="198" t="s">
        <v>36</v>
      </c>
      <c r="L6" s="198"/>
      <c r="M6" s="217" t="s">
        <v>10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9"/>
    </row>
    <row r="7" spans="1:28" ht="39" customHeight="1">
      <c r="A7" s="206"/>
      <c r="B7" s="210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30">
        <v>15</v>
      </c>
      <c r="N7" s="230"/>
      <c r="O7" s="203">
        <v>20</v>
      </c>
      <c r="P7" s="203"/>
      <c r="Q7" s="203">
        <v>15</v>
      </c>
      <c r="R7" s="203"/>
      <c r="S7" s="203">
        <v>20</v>
      </c>
      <c r="T7" s="203"/>
      <c r="U7" s="203">
        <v>15</v>
      </c>
      <c r="V7" s="203"/>
      <c r="W7" s="203">
        <v>16</v>
      </c>
      <c r="X7" s="203"/>
      <c r="Y7" s="203">
        <v>15</v>
      </c>
      <c r="Z7" s="203"/>
      <c r="AA7" s="203">
        <v>15</v>
      </c>
      <c r="AB7" s="203"/>
    </row>
    <row r="8" spans="1:28" ht="19.5" thickBot="1">
      <c r="A8" s="47">
        <v>1</v>
      </c>
      <c r="B8" s="48">
        <v>2</v>
      </c>
      <c r="C8" s="47">
        <v>3</v>
      </c>
      <c r="D8" s="48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8">
        <v>12</v>
      </c>
      <c r="M8" s="200">
        <v>13</v>
      </c>
      <c r="N8" s="200"/>
      <c r="O8" s="201">
        <v>14</v>
      </c>
      <c r="P8" s="201"/>
      <c r="Q8" s="200">
        <v>15</v>
      </c>
      <c r="R8" s="200"/>
      <c r="S8" s="201">
        <v>16</v>
      </c>
      <c r="T8" s="201"/>
      <c r="U8" s="200">
        <v>17</v>
      </c>
      <c r="V8" s="200"/>
      <c r="W8" s="201">
        <v>18</v>
      </c>
      <c r="X8" s="201"/>
      <c r="Y8" s="200">
        <v>19</v>
      </c>
      <c r="Z8" s="200"/>
      <c r="AA8" s="201">
        <v>20</v>
      </c>
      <c r="AB8" s="201"/>
    </row>
    <row r="9" spans="1:29" ht="18.75">
      <c r="A9" s="231" t="s">
        <v>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3"/>
      <c r="AC9" s="44"/>
    </row>
    <row r="10" spans="1:106" s="3" customFormat="1" ht="26.25" customHeight="1">
      <c r="A10" s="49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50"/>
      <c r="AC10" s="4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29" s="4" customFormat="1" ht="37.5">
      <c r="A11" s="51" t="s">
        <v>174</v>
      </c>
      <c r="B11" s="36" t="s">
        <v>21</v>
      </c>
      <c r="C11" s="35">
        <v>1</v>
      </c>
      <c r="D11" s="35"/>
      <c r="E11" s="35">
        <f aca="true" t="shared" si="0" ref="E11:E22">F11/30</f>
        <v>4</v>
      </c>
      <c r="F11" s="39">
        <v>120</v>
      </c>
      <c r="G11" s="35">
        <f aca="true" t="shared" si="1" ref="G11:G22">N11+P11+R11+T11+V11+X11+Z11+AB11</f>
        <v>76</v>
      </c>
      <c r="H11" s="35">
        <f aca="true" t="shared" si="2" ref="H11:H16">G11-K11-I11-J11</f>
        <v>20</v>
      </c>
      <c r="I11" s="35">
        <v>56</v>
      </c>
      <c r="J11" s="35">
        <v>0</v>
      </c>
      <c r="K11" s="35">
        <v>0</v>
      </c>
      <c r="L11" s="35">
        <f aca="true" t="shared" si="3" ref="L11:L16">F11-G11</f>
        <v>44</v>
      </c>
      <c r="M11" s="35">
        <v>5</v>
      </c>
      <c r="N11" s="35">
        <v>76</v>
      </c>
      <c r="O11" s="35"/>
      <c r="P11" s="35">
        <f aca="true" t="shared" si="4" ref="P11:P16">O11*$O$7</f>
        <v>0</v>
      </c>
      <c r="Q11" s="35"/>
      <c r="R11" s="35">
        <f>Q11*Q7</f>
        <v>0</v>
      </c>
      <c r="S11" s="35"/>
      <c r="T11" s="35">
        <f aca="true" t="shared" si="5" ref="T11:T16">S11*$S$7</f>
        <v>0</v>
      </c>
      <c r="U11" s="35"/>
      <c r="V11" s="35">
        <f aca="true" t="shared" si="6" ref="V11:V16">U11*$U$7</f>
        <v>0</v>
      </c>
      <c r="W11" s="35"/>
      <c r="X11" s="35">
        <f aca="true" t="shared" si="7" ref="X11:X16">W11*$W$7</f>
        <v>0</v>
      </c>
      <c r="Y11" s="35"/>
      <c r="Z11" s="35">
        <f aca="true" t="shared" si="8" ref="Z11:Z16">Y11*$Y$7</f>
        <v>0</v>
      </c>
      <c r="AA11" s="35"/>
      <c r="AB11" s="52">
        <f aca="true" t="shared" si="9" ref="AB11:AB16">AA11*$AA$7</f>
        <v>0</v>
      </c>
      <c r="AC11" s="44"/>
    </row>
    <row r="12" spans="1:29" s="4" customFormat="1" ht="18.75">
      <c r="A12" s="51" t="s">
        <v>175</v>
      </c>
      <c r="B12" s="36" t="s">
        <v>22</v>
      </c>
      <c r="C12" s="35">
        <v>2</v>
      </c>
      <c r="D12" s="35"/>
      <c r="E12" s="35">
        <f t="shared" si="0"/>
        <v>4</v>
      </c>
      <c r="F12" s="39">
        <v>120</v>
      </c>
      <c r="G12" s="35">
        <f t="shared" si="1"/>
        <v>60</v>
      </c>
      <c r="H12" s="35">
        <f t="shared" si="2"/>
        <v>48</v>
      </c>
      <c r="I12" s="35">
        <v>0</v>
      </c>
      <c r="J12" s="35">
        <v>12</v>
      </c>
      <c r="K12" s="35">
        <v>0</v>
      </c>
      <c r="L12" s="35">
        <f t="shared" si="3"/>
        <v>60</v>
      </c>
      <c r="M12" s="35"/>
      <c r="N12" s="35">
        <f>M12*$M$7</f>
        <v>0</v>
      </c>
      <c r="O12" s="35">
        <v>3</v>
      </c>
      <c r="P12" s="35">
        <f t="shared" si="4"/>
        <v>60</v>
      </c>
      <c r="Q12" s="35"/>
      <c r="R12" s="35">
        <f>Q12*Q9</f>
        <v>0</v>
      </c>
      <c r="S12" s="35"/>
      <c r="T12" s="35">
        <f t="shared" si="5"/>
        <v>0</v>
      </c>
      <c r="U12" s="35"/>
      <c r="V12" s="35">
        <f t="shared" si="6"/>
        <v>0</v>
      </c>
      <c r="W12" s="35"/>
      <c r="X12" s="35">
        <f t="shared" si="7"/>
        <v>0</v>
      </c>
      <c r="Y12" s="35"/>
      <c r="Z12" s="35">
        <f t="shared" si="8"/>
        <v>0</v>
      </c>
      <c r="AA12" s="35"/>
      <c r="AB12" s="52">
        <f t="shared" si="9"/>
        <v>0</v>
      </c>
      <c r="AC12" s="44"/>
    </row>
    <row r="13" spans="1:29" s="4" customFormat="1" ht="37.5">
      <c r="A13" s="51" t="s">
        <v>176</v>
      </c>
      <c r="B13" s="36" t="s">
        <v>37</v>
      </c>
      <c r="C13" s="35"/>
      <c r="D13" s="35">
        <v>2</v>
      </c>
      <c r="E13" s="35">
        <f t="shared" si="0"/>
        <v>3</v>
      </c>
      <c r="F13" s="39">
        <v>90</v>
      </c>
      <c r="G13" s="35">
        <f t="shared" si="1"/>
        <v>40</v>
      </c>
      <c r="H13" s="35">
        <f t="shared" si="2"/>
        <v>24</v>
      </c>
      <c r="I13" s="35">
        <v>8</v>
      </c>
      <c r="J13" s="35">
        <v>8</v>
      </c>
      <c r="K13" s="35">
        <v>0</v>
      </c>
      <c r="L13" s="35">
        <f t="shared" si="3"/>
        <v>50</v>
      </c>
      <c r="M13" s="35"/>
      <c r="N13" s="35">
        <f>M13*$M$7</f>
        <v>0</v>
      </c>
      <c r="O13" s="35">
        <v>2</v>
      </c>
      <c r="P13" s="35">
        <f t="shared" si="4"/>
        <v>40</v>
      </c>
      <c r="Q13" s="35"/>
      <c r="R13" s="35">
        <f>Q13*Q11</f>
        <v>0</v>
      </c>
      <c r="S13" s="35"/>
      <c r="T13" s="35">
        <f t="shared" si="5"/>
        <v>0</v>
      </c>
      <c r="U13" s="35"/>
      <c r="V13" s="35">
        <f t="shared" si="6"/>
        <v>0</v>
      </c>
      <c r="W13" s="35"/>
      <c r="X13" s="35">
        <f t="shared" si="7"/>
        <v>0</v>
      </c>
      <c r="Y13" s="35"/>
      <c r="Z13" s="35">
        <f t="shared" si="8"/>
        <v>0</v>
      </c>
      <c r="AA13" s="35"/>
      <c r="AB13" s="52">
        <f t="shared" si="9"/>
        <v>0</v>
      </c>
      <c r="AC13" s="44"/>
    </row>
    <row r="14" spans="1:29" s="4" customFormat="1" ht="37.5">
      <c r="A14" s="51" t="s">
        <v>177</v>
      </c>
      <c r="B14" s="36" t="s">
        <v>23</v>
      </c>
      <c r="C14" s="35">
        <v>1</v>
      </c>
      <c r="D14" s="35"/>
      <c r="E14" s="35">
        <f t="shared" si="0"/>
        <v>5</v>
      </c>
      <c r="F14" s="39">
        <v>150</v>
      </c>
      <c r="G14" s="35">
        <f>N14+P14+R14+T14+V14+X14+Z14+AB14</f>
        <v>60</v>
      </c>
      <c r="H14" s="35">
        <f t="shared" si="2"/>
        <v>40</v>
      </c>
      <c r="I14" s="35">
        <v>0</v>
      </c>
      <c r="J14" s="35">
        <v>20</v>
      </c>
      <c r="K14" s="35">
        <v>0</v>
      </c>
      <c r="L14" s="35">
        <f t="shared" si="3"/>
        <v>90</v>
      </c>
      <c r="M14" s="35">
        <v>4</v>
      </c>
      <c r="N14" s="35">
        <f>M14*$M$7</f>
        <v>60</v>
      </c>
      <c r="O14" s="35"/>
      <c r="P14" s="35">
        <f t="shared" si="4"/>
        <v>0</v>
      </c>
      <c r="Q14" s="35"/>
      <c r="R14" s="35">
        <f aca="true" t="shared" si="10" ref="R14:R20">Q14*Q12</f>
        <v>0</v>
      </c>
      <c r="S14" s="35"/>
      <c r="T14" s="35">
        <f t="shared" si="5"/>
        <v>0</v>
      </c>
      <c r="U14" s="35"/>
      <c r="V14" s="35">
        <f t="shared" si="6"/>
        <v>0</v>
      </c>
      <c r="W14" s="35"/>
      <c r="X14" s="35">
        <f t="shared" si="7"/>
        <v>0</v>
      </c>
      <c r="Y14" s="35"/>
      <c r="Z14" s="35">
        <f t="shared" si="8"/>
        <v>0</v>
      </c>
      <c r="AA14" s="35"/>
      <c r="AB14" s="52">
        <f t="shared" si="9"/>
        <v>0</v>
      </c>
      <c r="AC14" s="44"/>
    </row>
    <row r="15" spans="1:29" s="4" customFormat="1" ht="18.75">
      <c r="A15" s="51" t="s">
        <v>178</v>
      </c>
      <c r="B15" s="36" t="s">
        <v>38</v>
      </c>
      <c r="C15" s="41" t="s">
        <v>73</v>
      </c>
      <c r="D15" s="35"/>
      <c r="E15" s="35">
        <f t="shared" si="0"/>
        <v>10</v>
      </c>
      <c r="F15" s="39">
        <v>300</v>
      </c>
      <c r="G15" s="35">
        <f t="shared" si="1"/>
        <v>106</v>
      </c>
      <c r="H15" s="35">
        <f t="shared" si="2"/>
        <v>20</v>
      </c>
      <c r="I15" s="35">
        <v>86</v>
      </c>
      <c r="J15" s="35">
        <v>0</v>
      </c>
      <c r="K15" s="35">
        <v>0</v>
      </c>
      <c r="L15" s="35">
        <f t="shared" si="3"/>
        <v>194</v>
      </c>
      <c r="M15" s="35">
        <v>7</v>
      </c>
      <c r="N15" s="35">
        <v>106</v>
      </c>
      <c r="O15" s="35"/>
      <c r="P15" s="35">
        <f t="shared" si="4"/>
        <v>0</v>
      </c>
      <c r="Q15" s="35"/>
      <c r="R15" s="35">
        <f t="shared" si="10"/>
        <v>0</v>
      </c>
      <c r="S15" s="35"/>
      <c r="T15" s="35">
        <f t="shared" si="5"/>
        <v>0</v>
      </c>
      <c r="U15" s="35"/>
      <c r="V15" s="35">
        <f t="shared" si="6"/>
        <v>0</v>
      </c>
      <c r="W15" s="35"/>
      <c r="X15" s="35">
        <f t="shared" si="7"/>
        <v>0</v>
      </c>
      <c r="Y15" s="35"/>
      <c r="Z15" s="35">
        <f t="shared" si="8"/>
        <v>0</v>
      </c>
      <c r="AA15" s="35"/>
      <c r="AB15" s="52">
        <f t="shared" si="9"/>
        <v>0</v>
      </c>
      <c r="AC15" s="44"/>
    </row>
    <row r="16" spans="1:29" s="4" customFormat="1" ht="37.5">
      <c r="A16" s="51" t="s">
        <v>179</v>
      </c>
      <c r="B16" s="36" t="s">
        <v>74</v>
      </c>
      <c r="C16" s="35">
        <v>2</v>
      </c>
      <c r="D16" s="35"/>
      <c r="E16" s="35">
        <f>F16/30</f>
        <v>5</v>
      </c>
      <c r="F16" s="39">
        <v>150</v>
      </c>
      <c r="G16" s="35">
        <f t="shared" si="1"/>
        <v>80</v>
      </c>
      <c r="H16" s="35">
        <f t="shared" si="2"/>
        <v>40</v>
      </c>
      <c r="I16" s="35">
        <v>40</v>
      </c>
      <c r="J16" s="35">
        <v>0</v>
      </c>
      <c r="K16" s="35">
        <v>0</v>
      </c>
      <c r="L16" s="35">
        <f t="shared" si="3"/>
        <v>70</v>
      </c>
      <c r="M16" s="35"/>
      <c r="N16" s="35">
        <f>M16*$M$7</f>
        <v>0</v>
      </c>
      <c r="O16" s="35">
        <v>4</v>
      </c>
      <c r="P16" s="35">
        <f t="shared" si="4"/>
        <v>80</v>
      </c>
      <c r="Q16" s="35"/>
      <c r="R16" s="35">
        <f t="shared" si="10"/>
        <v>0</v>
      </c>
      <c r="S16" s="35"/>
      <c r="T16" s="35">
        <f t="shared" si="5"/>
        <v>0</v>
      </c>
      <c r="U16" s="35"/>
      <c r="V16" s="35">
        <f t="shared" si="6"/>
        <v>0</v>
      </c>
      <c r="W16" s="35"/>
      <c r="X16" s="35">
        <f t="shared" si="7"/>
        <v>0</v>
      </c>
      <c r="Y16" s="35"/>
      <c r="Z16" s="35">
        <f t="shared" si="8"/>
        <v>0</v>
      </c>
      <c r="AA16" s="35"/>
      <c r="AB16" s="52">
        <f t="shared" si="9"/>
        <v>0</v>
      </c>
      <c r="AC16" s="44"/>
    </row>
    <row r="17" spans="1:29" s="4" customFormat="1" ht="18.75">
      <c r="A17" s="51" t="s">
        <v>180</v>
      </c>
      <c r="B17" s="36" t="s">
        <v>49</v>
      </c>
      <c r="C17" s="35">
        <v>2</v>
      </c>
      <c r="D17" s="35"/>
      <c r="E17" s="35">
        <f t="shared" si="0"/>
        <v>5</v>
      </c>
      <c r="F17" s="39">
        <v>150</v>
      </c>
      <c r="G17" s="35">
        <f t="shared" si="1"/>
        <v>60</v>
      </c>
      <c r="H17" s="35">
        <f aca="true" t="shared" si="11" ref="H17:H22">G17-K17-I17-J17</f>
        <v>30</v>
      </c>
      <c r="I17" s="35">
        <v>30</v>
      </c>
      <c r="J17" s="35">
        <v>0</v>
      </c>
      <c r="K17" s="35">
        <v>0</v>
      </c>
      <c r="L17" s="35">
        <f aca="true" t="shared" si="12" ref="L17:L22">F17-G17</f>
        <v>90</v>
      </c>
      <c r="M17" s="35"/>
      <c r="N17" s="35">
        <f aca="true" t="shared" si="13" ref="N17:N22">M17*$M$7</f>
        <v>0</v>
      </c>
      <c r="O17" s="35">
        <v>3</v>
      </c>
      <c r="P17" s="35">
        <f aca="true" t="shared" si="14" ref="P17:P22">O17*$O$7</f>
        <v>60</v>
      </c>
      <c r="Q17" s="35"/>
      <c r="R17" s="35">
        <f t="shared" si="10"/>
        <v>0</v>
      </c>
      <c r="S17" s="35"/>
      <c r="T17" s="35">
        <f aca="true" t="shared" si="15" ref="T17:T22">S17*$S$7</f>
        <v>0</v>
      </c>
      <c r="U17" s="35"/>
      <c r="V17" s="35">
        <f aca="true" t="shared" si="16" ref="V17:V22">U17*$U$7</f>
        <v>0</v>
      </c>
      <c r="W17" s="35"/>
      <c r="X17" s="35">
        <f aca="true" t="shared" si="17" ref="X17:X22">W17*$W$7</f>
        <v>0</v>
      </c>
      <c r="Y17" s="35"/>
      <c r="Z17" s="35">
        <f aca="true" t="shared" si="18" ref="Z17:Z22">Y17*$Y$7</f>
        <v>0</v>
      </c>
      <c r="AA17" s="35"/>
      <c r="AB17" s="52">
        <f aca="true" t="shared" si="19" ref="AB17:AB22">AA17*$AA$7</f>
        <v>0</v>
      </c>
      <c r="AC17" s="44"/>
    </row>
    <row r="18" spans="1:29" s="4" customFormat="1" ht="18.75">
      <c r="A18" s="51" t="s">
        <v>181</v>
      </c>
      <c r="B18" s="36" t="s">
        <v>51</v>
      </c>
      <c r="C18" s="35">
        <v>1</v>
      </c>
      <c r="D18" s="35"/>
      <c r="E18" s="35">
        <f t="shared" si="0"/>
        <v>5</v>
      </c>
      <c r="F18" s="39">
        <v>150</v>
      </c>
      <c r="G18" s="35">
        <f t="shared" si="1"/>
        <v>60</v>
      </c>
      <c r="H18" s="35">
        <f t="shared" si="11"/>
        <v>30</v>
      </c>
      <c r="I18" s="35">
        <v>0</v>
      </c>
      <c r="J18" s="35">
        <v>0</v>
      </c>
      <c r="K18" s="35">
        <v>30</v>
      </c>
      <c r="L18" s="35">
        <f t="shared" si="12"/>
        <v>90</v>
      </c>
      <c r="M18" s="35">
        <v>4</v>
      </c>
      <c r="N18" s="35">
        <f t="shared" si="13"/>
        <v>60</v>
      </c>
      <c r="O18" s="35"/>
      <c r="P18" s="35">
        <f t="shared" si="14"/>
        <v>0</v>
      </c>
      <c r="Q18" s="35"/>
      <c r="R18" s="35">
        <f t="shared" si="10"/>
        <v>0</v>
      </c>
      <c r="S18" s="35"/>
      <c r="T18" s="35">
        <f t="shared" si="15"/>
        <v>0</v>
      </c>
      <c r="U18" s="35"/>
      <c r="V18" s="35">
        <f t="shared" si="16"/>
        <v>0</v>
      </c>
      <c r="W18" s="35"/>
      <c r="X18" s="35">
        <f t="shared" si="17"/>
        <v>0</v>
      </c>
      <c r="Y18" s="35"/>
      <c r="Z18" s="35">
        <f t="shared" si="18"/>
        <v>0</v>
      </c>
      <c r="AA18" s="35"/>
      <c r="AB18" s="52">
        <f t="shared" si="19"/>
        <v>0</v>
      </c>
      <c r="AC18" s="44"/>
    </row>
    <row r="19" spans="1:29" s="4" customFormat="1" ht="18.75">
      <c r="A19" s="51" t="s">
        <v>182</v>
      </c>
      <c r="B19" s="36" t="s">
        <v>52</v>
      </c>
      <c r="C19" s="35">
        <v>1</v>
      </c>
      <c r="D19" s="35"/>
      <c r="E19" s="35">
        <f t="shared" si="0"/>
        <v>5</v>
      </c>
      <c r="F19" s="39">
        <v>150</v>
      </c>
      <c r="G19" s="35">
        <f t="shared" si="1"/>
        <v>60</v>
      </c>
      <c r="H19" s="35">
        <f t="shared" si="11"/>
        <v>30</v>
      </c>
      <c r="I19" s="35">
        <v>0</v>
      </c>
      <c r="J19" s="35">
        <v>0</v>
      </c>
      <c r="K19" s="35">
        <v>30</v>
      </c>
      <c r="L19" s="35">
        <f t="shared" si="12"/>
        <v>90</v>
      </c>
      <c r="M19" s="35">
        <v>4</v>
      </c>
      <c r="N19" s="35">
        <f t="shared" si="13"/>
        <v>60</v>
      </c>
      <c r="O19" s="35"/>
      <c r="P19" s="35">
        <f t="shared" si="14"/>
        <v>0</v>
      </c>
      <c r="Q19" s="35"/>
      <c r="R19" s="35">
        <f t="shared" si="10"/>
        <v>0</v>
      </c>
      <c r="S19" s="35"/>
      <c r="T19" s="35">
        <f t="shared" si="15"/>
        <v>0</v>
      </c>
      <c r="U19" s="35"/>
      <c r="V19" s="35">
        <f t="shared" si="16"/>
        <v>0</v>
      </c>
      <c r="W19" s="35"/>
      <c r="X19" s="35">
        <f t="shared" si="17"/>
        <v>0</v>
      </c>
      <c r="Y19" s="35"/>
      <c r="Z19" s="35">
        <f t="shared" si="18"/>
        <v>0</v>
      </c>
      <c r="AA19" s="35"/>
      <c r="AB19" s="52">
        <f t="shared" si="19"/>
        <v>0</v>
      </c>
      <c r="AC19" s="44"/>
    </row>
    <row r="20" spans="1:29" s="4" customFormat="1" ht="18.75">
      <c r="A20" s="51" t="s">
        <v>170</v>
      </c>
      <c r="B20" s="36" t="s">
        <v>53</v>
      </c>
      <c r="C20" s="35">
        <v>1</v>
      </c>
      <c r="D20" s="35"/>
      <c r="E20" s="35">
        <f t="shared" si="0"/>
        <v>5</v>
      </c>
      <c r="F20" s="39">
        <v>150</v>
      </c>
      <c r="G20" s="35">
        <f t="shared" si="1"/>
        <v>60</v>
      </c>
      <c r="H20" s="35">
        <f t="shared" si="11"/>
        <v>30</v>
      </c>
      <c r="I20" s="35">
        <v>0</v>
      </c>
      <c r="J20" s="35">
        <v>0</v>
      </c>
      <c r="K20" s="35">
        <v>30</v>
      </c>
      <c r="L20" s="35">
        <f t="shared" si="12"/>
        <v>90</v>
      </c>
      <c r="M20" s="35">
        <v>4</v>
      </c>
      <c r="N20" s="35">
        <f t="shared" si="13"/>
        <v>60</v>
      </c>
      <c r="O20" s="35"/>
      <c r="P20" s="35">
        <f t="shared" si="14"/>
        <v>0</v>
      </c>
      <c r="Q20" s="35"/>
      <c r="R20" s="35">
        <f t="shared" si="10"/>
        <v>0</v>
      </c>
      <c r="S20" s="35"/>
      <c r="T20" s="35">
        <f t="shared" si="15"/>
        <v>0</v>
      </c>
      <c r="U20" s="35"/>
      <c r="V20" s="35">
        <f t="shared" si="16"/>
        <v>0</v>
      </c>
      <c r="W20" s="35"/>
      <c r="X20" s="35">
        <f t="shared" si="17"/>
        <v>0</v>
      </c>
      <c r="Y20" s="35"/>
      <c r="Z20" s="35">
        <f t="shared" si="18"/>
        <v>0</v>
      </c>
      <c r="AA20" s="35"/>
      <c r="AB20" s="52">
        <f t="shared" si="19"/>
        <v>0</v>
      </c>
      <c r="AC20" s="44"/>
    </row>
    <row r="21" spans="1:29" s="4" customFormat="1" ht="37.5">
      <c r="A21" s="51" t="s">
        <v>183</v>
      </c>
      <c r="B21" s="23" t="s">
        <v>54</v>
      </c>
      <c r="C21" s="34">
        <v>2</v>
      </c>
      <c r="D21" s="34"/>
      <c r="E21" s="35">
        <f t="shared" si="0"/>
        <v>6</v>
      </c>
      <c r="F21" s="39">
        <v>180</v>
      </c>
      <c r="G21" s="35">
        <f t="shared" si="1"/>
        <v>80</v>
      </c>
      <c r="H21" s="35">
        <f t="shared" si="11"/>
        <v>30</v>
      </c>
      <c r="I21" s="35">
        <v>0</v>
      </c>
      <c r="J21" s="35">
        <v>0</v>
      </c>
      <c r="K21" s="35">
        <v>50</v>
      </c>
      <c r="L21" s="35">
        <f t="shared" si="12"/>
        <v>100</v>
      </c>
      <c r="M21" s="35"/>
      <c r="N21" s="35">
        <f t="shared" si="13"/>
        <v>0</v>
      </c>
      <c r="O21" s="35">
        <v>4</v>
      </c>
      <c r="P21" s="35">
        <f t="shared" si="14"/>
        <v>80</v>
      </c>
      <c r="Q21" s="35"/>
      <c r="R21" s="35">
        <f>Q21*Q20</f>
        <v>0</v>
      </c>
      <c r="S21" s="35"/>
      <c r="T21" s="35">
        <f t="shared" si="15"/>
        <v>0</v>
      </c>
      <c r="U21" s="35"/>
      <c r="V21" s="35">
        <f t="shared" si="16"/>
        <v>0</v>
      </c>
      <c r="W21" s="35"/>
      <c r="X21" s="35">
        <f t="shared" si="17"/>
        <v>0</v>
      </c>
      <c r="Y21" s="35"/>
      <c r="Z21" s="35">
        <f t="shared" si="18"/>
        <v>0</v>
      </c>
      <c r="AA21" s="35"/>
      <c r="AB21" s="52">
        <f t="shared" si="19"/>
        <v>0</v>
      </c>
      <c r="AC21" s="44"/>
    </row>
    <row r="22" spans="1:29" s="4" customFormat="1" ht="18.75">
      <c r="A22" s="51" t="s">
        <v>184</v>
      </c>
      <c r="B22" s="36" t="s">
        <v>75</v>
      </c>
      <c r="C22" s="37">
        <v>2</v>
      </c>
      <c r="D22" s="34"/>
      <c r="E22" s="35">
        <f t="shared" si="0"/>
        <v>3</v>
      </c>
      <c r="F22" s="39">
        <v>90</v>
      </c>
      <c r="G22" s="35">
        <f t="shared" si="1"/>
        <v>60</v>
      </c>
      <c r="H22" s="35">
        <f t="shared" si="11"/>
        <v>40</v>
      </c>
      <c r="I22" s="35">
        <v>0</v>
      </c>
      <c r="J22" s="35">
        <v>20</v>
      </c>
      <c r="K22" s="35">
        <v>0</v>
      </c>
      <c r="L22" s="35">
        <f t="shared" si="12"/>
        <v>30</v>
      </c>
      <c r="M22" s="35"/>
      <c r="N22" s="35">
        <f t="shared" si="13"/>
        <v>0</v>
      </c>
      <c r="O22" s="35">
        <v>3</v>
      </c>
      <c r="P22" s="35">
        <f t="shared" si="14"/>
        <v>60</v>
      </c>
      <c r="Q22" s="35"/>
      <c r="R22" s="35">
        <f>Q22*Q21</f>
        <v>0</v>
      </c>
      <c r="S22" s="35"/>
      <c r="T22" s="35">
        <f t="shared" si="15"/>
        <v>0</v>
      </c>
      <c r="U22" s="35"/>
      <c r="V22" s="35">
        <f t="shared" si="16"/>
        <v>0</v>
      </c>
      <c r="W22" s="35"/>
      <c r="X22" s="35">
        <f t="shared" si="17"/>
        <v>0</v>
      </c>
      <c r="Y22" s="35"/>
      <c r="Z22" s="35">
        <f t="shared" si="18"/>
        <v>0</v>
      </c>
      <c r="AA22" s="35"/>
      <c r="AB22" s="52">
        <f t="shared" si="19"/>
        <v>0</v>
      </c>
      <c r="AC22" s="44"/>
    </row>
    <row r="23" spans="1:29" s="4" customFormat="1" ht="18.75">
      <c r="A23" s="234" t="s">
        <v>39</v>
      </c>
      <c r="B23" s="235"/>
      <c r="C23" s="42"/>
      <c r="D23" s="42"/>
      <c r="E23" s="43">
        <f aca="true" t="shared" si="20" ref="E23:AB23">SUM(E11:E22)</f>
        <v>60</v>
      </c>
      <c r="F23" s="43">
        <f t="shared" si="20"/>
        <v>1800</v>
      </c>
      <c r="G23" s="43">
        <f t="shared" si="20"/>
        <v>802</v>
      </c>
      <c r="H23" s="43">
        <f t="shared" si="20"/>
        <v>382</v>
      </c>
      <c r="I23" s="43">
        <f t="shared" si="20"/>
        <v>220</v>
      </c>
      <c r="J23" s="43">
        <f t="shared" si="20"/>
        <v>60</v>
      </c>
      <c r="K23" s="43">
        <f t="shared" si="20"/>
        <v>140</v>
      </c>
      <c r="L23" s="43">
        <f t="shared" si="20"/>
        <v>998</v>
      </c>
      <c r="M23" s="43">
        <f t="shared" si="20"/>
        <v>28</v>
      </c>
      <c r="N23" s="43">
        <f t="shared" si="20"/>
        <v>422</v>
      </c>
      <c r="O23" s="43">
        <f t="shared" si="20"/>
        <v>19</v>
      </c>
      <c r="P23" s="43">
        <f t="shared" si="20"/>
        <v>380</v>
      </c>
      <c r="Q23" s="43">
        <f t="shared" si="20"/>
        <v>0</v>
      </c>
      <c r="R23" s="43">
        <f t="shared" si="20"/>
        <v>0</v>
      </c>
      <c r="S23" s="43">
        <f t="shared" si="20"/>
        <v>0</v>
      </c>
      <c r="T23" s="43">
        <f t="shared" si="20"/>
        <v>0</v>
      </c>
      <c r="U23" s="43">
        <f t="shared" si="20"/>
        <v>0</v>
      </c>
      <c r="V23" s="43">
        <f t="shared" si="20"/>
        <v>0</v>
      </c>
      <c r="W23" s="43">
        <f t="shared" si="20"/>
        <v>0</v>
      </c>
      <c r="X23" s="43">
        <f t="shared" si="20"/>
        <v>0</v>
      </c>
      <c r="Y23" s="43">
        <f t="shared" si="20"/>
        <v>0</v>
      </c>
      <c r="Z23" s="43">
        <f t="shared" si="20"/>
        <v>0</v>
      </c>
      <c r="AA23" s="43">
        <f t="shared" si="20"/>
        <v>0</v>
      </c>
      <c r="AB23" s="43">
        <f t="shared" si="20"/>
        <v>0</v>
      </c>
      <c r="AC23" s="44"/>
    </row>
    <row r="24" spans="1:29" ht="19.5" thickBot="1">
      <c r="A24" s="238" t="s">
        <v>41</v>
      </c>
      <c r="B24" s="239"/>
      <c r="C24" s="56"/>
      <c r="D24" s="56"/>
      <c r="E24" s="57">
        <f>E23</f>
        <v>60</v>
      </c>
      <c r="F24" s="57">
        <f aca="true" t="shared" si="21" ref="F24:AB24">F23</f>
        <v>1800</v>
      </c>
      <c r="G24" s="57">
        <f t="shared" si="21"/>
        <v>802</v>
      </c>
      <c r="H24" s="57">
        <f t="shared" si="21"/>
        <v>382</v>
      </c>
      <c r="I24" s="57">
        <f t="shared" si="21"/>
        <v>220</v>
      </c>
      <c r="J24" s="57">
        <f t="shared" si="21"/>
        <v>60</v>
      </c>
      <c r="K24" s="57">
        <f t="shared" si="21"/>
        <v>140</v>
      </c>
      <c r="L24" s="57">
        <f t="shared" si="21"/>
        <v>998</v>
      </c>
      <c r="M24" s="57">
        <f t="shared" si="21"/>
        <v>28</v>
      </c>
      <c r="N24" s="57">
        <f t="shared" si="21"/>
        <v>422</v>
      </c>
      <c r="O24" s="57">
        <f t="shared" si="21"/>
        <v>19</v>
      </c>
      <c r="P24" s="57">
        <f t="shared" si="21"/>
        <v>380</v>
      </c>
      <c r="Q24" s="57">
        <f t="shared" si="21"/>
        <v>0</v>
      </c>
      <c r="R24" s="57">
        <f t="shared" si="21"/>
        <v>0</v>
      </c>
      <c r="S24" s="57">
        <f t="shared" si="21"/>
        <v>0</v>
      </c>
      <c r="T24" s="57">
        <f t="shared" si="21"/>
        <v>0</v>
      </c>
      <c r="U24" s="57">
        <f t="shared" si="21"/>
        <v>0</v>
      </c>
      <c r="V24" s="57">
        <f t="shared" si="21"/>
        <v>0</v>
      </c>
      <c r="W24" s="57">
        <f t="shared" si="21"/>
        <v>0</v>
      </c>
      <c r="X24" s="57">
        <f t="shared" si="21"/>
        <v>0</v>
      </c>
      <c r="Y24" s="57">
        <f t="shared" si="21"/>
        <v>0</v>
      </c>
      <c r="Z24" s="57">
        <f t="shared" si="21"/>
        <v>0</v>
      </c>
      <c r="AA24" s="57">
        <f t="shared" si="21"/>
        <v>0</v>
      </c>
      <c r="AB24" s="57">
        <f t="shared" si="21"/>
        <v>0</v>
      </c>
      <c r="AC24" s="44"/>
    </row>
    <row r="25" spans="1:29" ht="18.75">
      <c r="A25" s="231" t="s">
        <v>8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3"/>
      <c r="AC25" s="44"/>
    </row>
    <row r="26" spans="1:106" s="3" customFormat="1" ht="26.25" customHeight="1">
      <c r="A26" s="49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7"/>
      <c r="Z26" s="7"/>
      <c r="AA26" s="7"/>
      <c r="AB26" s="50"/>
      <c r="AC26" s="4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</row>
    <row r="27" spans="1:29" s="4" customFormat="1" ht="18.75">
      <c r="A27" s="51" t="s">
        <v>171</v>
      </c>
      <c r="B27" s="36" t="s">
        <v>45</v>
      </c>
      <c r="C27" s="41"/>
      <c r="D27" s="41" t="s">
        <v>43</v>
      </c>
      <c r="E27" s="35">
        <f aca="true" t="shared" si="22" ref="E27:E32">F27/30</f>
        <v>3</v>
      </c>
      <c r="F27" s="39">
        <v>90</v>
      </c>
      <c r="G27" s="35">
        <f aca="true" t="shared" si="23" ref="G27:G32">N27+P27+R27+T27+V27+X27+Z27+AB27</f>
        <v>56</v>
      </c>
      <c r="H27" s="35">
        <f aca="true" t="shared" si="24" ref="H27:H32">G27-K27-I27-J27</f>
        <v>4</v>
      </c>
      <c r="I27" s="35">
        <v>52</v>
      </c>
      <c r="J27" s="35">
        <v>0</v>
      </c>
      <c r="K27" s="35">
        <v>0</v>
      </c>
      <c r="L27" s="35">
        <f aca="true" t="shared" si="25" ref="L27:L32">F27-G27</f>
        <v>34</v>
      </c>
      <c r="M27" s="35"/>
      <c r="N27" s="35">
        <f aca="true" t="shared" si="26" ref="N27:N32">M27*$M$7</f>
        <v>0</v>
      </c>
      <c r="O27" s="35"/>
      <c r="P27" s="35">
        <f aca="true" t="shared" si="27" ref="P27:P32">O27*$O$7</f>
        <v>0</v>
      </c>
      <c r="Q27" s="35">
        <v>1</v>
      </c>
      <c r="R27" s="35">
        <v>16</v>
      </c>
      <c r="S27" s="35">
        <v>2</v>
      </c>
      <c r="T27" s="35">
        <f aca="true" t="shared" si="28" ref="T27:T32">S27*$S$7</f>
        <v>40</v>
      </c>
      <c r="U27" s="35"/>
      <c r="V27" s="35">
        <f aca="true" t="shared" si="29" ref="V27:V32">U27*$U$7</f>
        <v>0</v>
      </c>
      <c r="W27" s="35"/>
      <c r="X27" s="35">
        <f aca="true" t="shared" si="30" ref="X27:X32">W27*$W$7</f>
        <v>0</v>
      </c>
      <c r="Y27" s="35"/>
      <c r="Z27" s="35">
        <f aca="true" t="shared" si="31" ref="Z27:Z32">Y27*$Y$7</f>
        <v>0</v>
      </c>
      <c r="AA27" s="35"/>
      <c r="AB27" s="52">
        <f aca="true" t="shared" si="32" ref="AB27:AB32">AA27*$AA$7</f>
        <v>0</v>
      </c>
      <c r="AC27" s="44"/>
    </row>
    <row r="28" spans="1:29" s="4" customFormat="1" ht="18.75">
      <c r="A28" s="51" t="s">
        <v>185</v>
      </c>
      <c r="B28" s="36" t="s">
        <v>48</v>
      </c>
      <c r="C28" s="41">
        <v>4</v>
      </c>
      <c r="D28" s="35"/>
      <c r="E28" s="35">
        <f t="shared" si="22"/>
        <v>5</v>
      </c>
      <c r="F28" s="39">
        <v>150</v>
      </c>
      <c r="G28" s="35">
        <f t="shared" si="23"/>
        <v>60</v>
      </c>
      <c r="H28" s="35">
        <f t="shared" si="24"/>
        <v>30</v>
      </c>
      <c r="I28" s="35">
        <v>0</v>
      </c>
      <c r="J28" s="35">
        <v>0</v>
      </c>
      <c r="K28" s="35">
        <v>30</v>
      </c>
      <c r="L28" s="35">
        <f t="shared" si="25"/>
        <v>90</v>
      </c>
      <c r="M28" s="35"/>
      <c r="N28" s="35">
        <f t="shared" si="26"/>
        <v>0</v>
      </c>
      <c r="O28" s="35"/>
      <c r="P28" s="35">
        <f t="shared" si="27"/>
        <v>0</v>
      </c>
      <c r="Q28" s="35"/>
      <c r="R28" s="35">
        <f>Q28*$Q$7</f>
        <v>0</v>
      </c>
      <c r="S28" s="35">
        <v>3</v>
      </c>
      <c r="T28" s="35">
        <f t="shared" si="28"/>
        <v>60</v>
      </c>
      <c r="U28" s="35"/>
      <c r="V28" s="35">
        <f t="shared" si="29"/>
        <v>0</v>
      </c>
      <c r="W28" s="35"/>
      <c r="X28" s="35">
        <f t="shared" si="30"/>
        <v>0</v>
      </c>
      <c r="Y28" s="35"/>
      <c r="Z28" s="35">
        <f t="shared" si="31"/>
        <v>0</v>
      </c>
      <c r="AA28" s="35"/>
      <c r="AB28" s="52">
        <f t="shared" si="32"/>
        <v>0</v>
      </c>
      <c r="AC28" s="44"/>
    </row>
    <row r="29" spans="1:29" s="4" customFormat="1" ht="18.75">
      <c r="A29" s="51" t="s">
        <v>186</v>
      </c>
      <c r="B29" s="36" t="s">
        <v>50</v>
      </c>
      <c r="C29" s="37">
        <v>3</v>
      </c>
      <c r="D29" s="34"/>
      <c r="E29" s="35">
        <f t="shared" si="22"/>
        <v>5</v>
      </c>
      <c r="F29" s="39">
        <v>150</v>
      </c>
      <c r="G29" s="35">
        <f t="shared" si="23"/>
        <v>60</v>
      </c>
      <c r="H29" s="35">
        <f t="shared" si="24"/>
        <v>30</v>
      </c>
      <c r="I29" s="35">
        <v>0</v>
      </c>
      <c r="J29" s="35">
        <v>0</v>
      </c>
      <c r="K29" s="35">
        <v>30</v>
      </c>
      <c r="L29" s="35">
        <f t="shared" si="25"/>
        <v>90</v>
      </c>
      <c r="M29" s="35"/>
      <c r="N29" s="35">
        <f t="shared" si="26"/>
        <v>0</v>
      </c>
      <c r="O29" s="35"/>
      <c r="P29" s="35">
        <f t="shared" si="27"/>
        <v>0</v>
      </c>
      <c r="Q29" s="35">
        <v>4</v>
      </c>
      <c r="R29" s="35">
        <f>Q29*$Q$7</f>
        <v>60</v>
      </c>
      <c r="S29" s="35"/>
      <c r="T29" s="35">
        <f t="shared" si="28"/>
        <v>0</v>
      </c>
      <c r="U29" s="35"/>
      <c r="V29" s="35">
        <f t="shared" si="29"/>
        <v>0</v>
      </c>
      <c r="W29" s="35"/>
      <c r="X29" s="35">
        <f t="shared" si="30"/>
        <v>0</v>
      </c>
      <c r="Y29" s="35"/>
      <c r="Z29" s="35">
        <f t="shared" si="31"/>
        <v>0</v>
      </c>
      <c r="AA29" s="35"/>
      <c r="AB29" s="52">
        <f t="shared" si="32"/>
        <v>0</v>
      </c>
      <c r="AC29" s="44"/>
    </row>
    <row r="30" spans="1:29" s="4" customFormat="1" ht="37.5">
      <c r="A30" s="51" t="s">
        <v>187</v>
      </c>
      <c r="B30" s="36" t="s">
        <v>55</v>
      </c>
      <c r="C30" s="41" t="s">
        <v>43</v>
      </c>
      <c r="D30" s="35"/>
      <c r="E30" s="35">
        <f t="shared" si="22"/>
        <v>7</v>
      </c>
      <c r="F30" s="39">
        <v>210</v>
      </c>
      <c r="G30" s="35">
        <f t="shared" si="23"/>
        <v>106</v>
      </c>
      <c r="H30" s="35">
        <f t="shared" si="24"/>
        <v>46</v>
      </c>
      <c r="I30" s="35">
        <v>0</v>
      </c>
      <c r="J30" s="35">
        <v>0</v>
      </c>
      <c r="K30" s="35">
        <v>60</v>
      </c>
      <c r="L30" s="35">
        <f t="shared" si="25"/>
        <v>104</v>
      </c>
      <c r="M30" s="35"/>
      <c r="N30" s="35">
        <f t="shared" si="26"/>
        <v>0</v>
      </c>
      <c r="O30" s="35"/>
      <c r="P30" s="35">
        <f t="shared" si="27"/>
        <v>0</v>
      </c>
      <c r="Q30" s="35">
        <v>3</v>
      </c>
      <c r="R30" s="35">
        <v>46</v>
      </c>
      <c r="S30" s="35">
        <v>3</v>
      </c>
      <c r="T30" s="35">
        <f t="shared" si="28"/>
        <v>60</v>
      </c>
      <c r="U30" s="35"/>
      <c r="V30" s="35">
        <f t="shared" si="29"/>
        <v>0</v>
      </c>
      <c r="W30" s="35"/>
      <c r="X30" s="35">
        <f t="shared" si="30"/>
        <v>0</v>
      </c>
      <c r="Y30" s="35"/>
      <c r="Z30" s="35">
        <f t="shared" si="31"/>
        <v>0</v>
      </c>
      <c r="AA30" s="35"/>
      <c r="AB30" s="52">
        <f t="shared" si="32"/>
        <v>0</v>
      </c>
      <c r="AC30" s="44"/>
    </row>
    <row r="31" spans="1:29" s="4" customFormat="1" ht="18.75">
      <c r="A31" s="51" t="s">
        <v>188</v>
      </c>
      <c r="B31" s="36" t="s">
        <v>56</v>
      </c>
      <c r="C31" s="41">
        <v>3</v>
      </c>
      <c r="D31" s="35"/>
      <c r="E31" s="35">
        <f t="shared" si="22"/>
        <v>5</v>
      </c>
      <c r="F31" s="39">
        <v>150</v>
      </c>
      <c r="G31" s="35">
        <f t="shared" si="23"/>
        <v>60</v>
      </c>
      <c r="H31" s="35">
        <f t="shared" si="24"/>
        <v>30</v>
      </c>
      <c r="I31" s="35">
        <v>0</v>
      </c>
      <c r="J31" s="35">
        <v>0</v>
      </c>
      <c r="K31" s="35">
        <v>30</v>
      </c>
      <c r="L31" s="35">
        <f t="shared" si="25"/>
        <v>90</v>
      </c>
      <c r="M31" s="35"/>
      <c r="N31" s="35">
        <f t="shared" si="26"/>
        <v>0</v>
      </c>
      <c r="O31" s="35"/>
      <c r="P31" s="35">
        <f t="shared" si="27"/>
        <v>0</v>
      </c>
      <c r="Q31" s="35">
        <v>4</v>
      </c>
      <c r="R31" s="35">
        <f>Q31*$Q$7</f>
        <v>60</v>
      </c>
      <c r="S31" s="35"/>
      <c r="T31" s="35">
        <f t="shared" si="28"/>
        <v>0</v>
      </c>
      <c r="U31" s="35"/>
      <c r="V31" s="35">
        <f t="shared" si="29"/>
        <v>0</v>
      </c>
      <c r="W31" s="35"/>
      <c r="X31" s="35">
        <f t="shared" si="30"/>
        <v>0</v>
      </c>
      <c r="Y31" s="35"/>
      <c r="Z31" s="35">
        <f t="shared" si="31"/>
        <v>0</v>
      </c>
      <c r="AA31" s="35"/>
      <c r="AB31" s="52">
        <f t="shared" si="32"/>
        <v>0</v>
      </c>
      <c r="AC31" s="44"/>
    </row>
    <row r="32" spans="1:29" s="4" customFormat="1" ht="23.25" customHeight="1">
      <c r="A32" s="51" t="s">
        <v>189</v>
      </c>
      <c r="B32" s="36" t="s">
        <v>58</v>
      </c>
      <c r="C32" s="41">
        <v>4</v>
      </c>
      <c r="D32" s="35"/>
      <c r="E32" s="35">
        <f t="shared" si="22"/>
        <v>5</v>
      </c>
      <c r="F32" s="39">
        <v>150</v>
      </c>
      <c r="G32" s="35">
        <f t="shared" si="23"/>
        <v>80</v>
      </c>
      <c r="H32" s="35">
        <f t="shared" si="24"/>
        <v>34</v>
      </c>
      <c r="I32" s="35">
        <v>0</v>
      </c>
      <c r="J32" s="35">
        <v>0</v>
      </c>
      <c r="K32" s="35">
        <v>46</v>
      </c>
      <c r="L32" s="35">
        <f t="shared" si="25"/>
        <v>70</v>
      </c>
      <c r="M32" s="35"/>
      <c r="N32" s="35">
        <f t="shared" si="26"/>
        <v>0</v>
      </c>
      <c r="O32" s="35"/>
      <c r="P32" s="35">
        <f t="shared" si="27"/>
        <v>0</v>
      </c>
      <c r="Q32" s="35"/>
      <c r="R32" s="35">
        <f>Q32*$Q$7</f>
        <v>0</v>
      </c>
      <c r="S32" s="35">
        <v>4</v>
      </c>
      <c r="T32" s="35">
        <f t="shared" si="28"/>
        <v>80</v>
      </c>
      <c r="U32" s="35"/>
      <c r="V32" s="35">
        <f t="shared" si="29"/>
        <v>0</v>
      </c>
      <c r="W32" s="35"/>
      <c r="X32" s="35">
        <f t="shared" si="30"/>
        <v>0</v>
      </c>
      <c r="Y32" s="35"/>
      <c r="Z32" s="35">
        <f t="shared" si="31"/>
        <v>0</v>
      </c>
      <c r="AA32" s="35"/>
      <c r="AB32" s="52">
        <f t="shared" si="32"/>
        <v>0</v>
      </c>
      <c r="AC32" s="44"/>
    </row>
    <row r="33" spans="1:29" s="4" customFormat="1" ht="18.75">
      <c r="A33" s="234" t="s">
        <v>39</v>
      </c>
      <c r="B33" s="235"/>
      <c r="C33" s="42"/>
      <c r="D33" s="42"/>
      <c r="E33" s="43">
        <f aca="true" t="shared" si="33" ref="E33:AB33">SUM(E27:E32)</f>
        <v>30</v>
      </c>
      <c r="F33" s="43">
        <f t="shared" si="33"/>
        <v>900</v>
      </c>
      <c r="G33" s="43">
        <f t="shared" si="33"/>
        <v>422</v>
      </c>
      <c r="H33" s="43">
        <f t="shared" si="33"/>
        <v>174</v>
      </c>
      <c r="I33" s="43">
        <f t="shared" si="33"/>
        <v>52</v>
      </c>
      <c r="J33" s="43">
        <f t="shared" si="33"/>
        <v>0</v>
      </c>
      <c r="K33" s="43">
        <f t="shared" si="33"/>
        <v>196</v>
      </c>
      <c r="L33" s="43">
        <f t="shared" si="33"/>
        <v>478</v>
      </c>
      <c r="M33" s="43">
        <f t="shared" si="33"/>
        <v>0</v>
      </c>
      <c r="N33" s="43">
        <f t="shared" si="33"/>
        <v>0</v>
      </c>
      <c r="O33" s="43">
        <f t="shared" si="33"/>
        <v>0</v>
      </c>
      <c r="P33" s="43">
        <f t="shared" si="33"/>
        <v>0</v>
      </c>
      <c r="Q33" s="43">
        <f t="shared" si="33"/>
        <v>12</v>
      </c>
      <c r="R33" s="43">
        <f t="shared" si="33"/>
        <v>182</v>
      </c>
      <c r="S33" s="43">
        <f t="shared" si="33"/>
        <v>12</v>
      </c>
      <c r="T33" s="43">
        <f t="shared" si="33"/>
        <v>240</v>
      </c>
      <c r="U33" s="43">
        <f t="shared" si="33"/>
        <v>0</v>
      </c>
      <c r="V33" s="43">
        <f t="shared" si="33"/>
        <v>0</v>
      </c>
      <c r="W33" s="43">
        <f t="shared" si="33"/>
        <v>0</v>
      </c>
      <c r="X33" s="43">
        <f t="shared" si="33"/>
        <v>0</v>
      </c>
      <c r="Y33" s="43">
        <f t="shared" si="33"/>
        <v>0</v>
      </c>
      <c r="Z33" s="43">
        <f t="shared" si="33"/>
        <v>0</v>
      </c>
      <c r="AA33" s="43">
        <f t="shared" si="33"/>
        <v>0</v>
      </c>
      <c r="AB33" s="54">
        <f t="shared" si="33"/>
        <v>0</v>
      </c>
      <c r="AC33" s="44"/>
    </row>
    <row r="34" spans="1:106" s="7" customFormat="1" ht="26.25" customHeight="1">
      <c r="A34" s="49" t="s">
        <v>32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55"/>
      <c r="AC34" s="46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1:106" s="7" customFormat="1" ht="18.75">
      <c r="A35" s="59" t="s">
        <v>172</v>
      </c>
      <c r="B35" s="23" t="s">
        <v>76</v>
      </c>
      <c r="C35" s="34"/>
      <c r="D35" s="34">
        <v>3</v>
      </c>
      <c r="E35" s="34">
        <f>F35/30</f>
        <v>15</v>
      </c>
      <c r="F35" s="34">
        <v>450</v>
      </c>
      <c r="G35" s="34">
        <f>N35+P35+R35+T35+V35+X35+Z35+AB35</f>
        <v>180</v>
      </c>
      <c r="H35" s="34">
        <v>0</v>
      </c>
      <c r="I35" s="35">
        <v>0</v>
      </c>
      <c r="J35" s="35">
        <v>0</v>
      </c>
      <c r="K35" s="34">
        <v>0</v>
      </c>
      <c r="L35" s="34">
        <f>F35-G35</f>
        <v>270</v>
      </c>
      <c r="M35" s="35"/>
      <c r="N35" s="34">
        <f>M35*$M$7</f>
        <v>0</v>
      </c>
      <c r="O35" s="35"/>
      <c r="P35" s="34">
        <f>O35*$O$7</f>
        <v>0</v>
      </c>
      <c r="Q35" s="35">
        <v>12</v>
      </c>
      <c r="R35" s="34">
        <f>Q35*$Q$7</f>
        <v>180</v>
      </c>
      <c r="S35" s="35"/>
      <c r="T35" s="34">
        <f>S35*$S$7</f>
        <v>0</v>
      </c>
      <c r="U35" s="35"/>
      <c r="V35" s="34">
        <f>U35*$U$7</f>
        <v>0</v>
      </c>
      <c r="W35" s="35"/>
      <c r="X35" s="34">
        <f>W35*$W$7</f>
        <v>0</v>
      </c>
      <c r="Y35" s="34"/>
      <c r="Z35" s="34">
        <f>Y35*$Y$7</f>
        <v>0</v>
      </c>
      <c r="AA35" s="34"/>
      <c r="AB35" s="53">
        <f>AA35*$AA$7</f>
        <v>0</v>
      </c>
      <c r="AC35" s="46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</row>
    <row r="36" spans="1:106" s="7" customFormat="1" ht="18.75">
      <c r="A36" s="59" t="s">
        <v>172</v>
      </c>
      <c r="B36" s="23" t="s">
        <v>76</v>
      </c>
      <c r="C36" s="34"/>
      <c r="D36" s="34">
        <v>4</v>
      </c>
      <c r="E36" s="34">
        <f>F36/30</f>
        <v>15</v>
      </c>
      <c r="F36" s="34">
        <v>450</v>
      </c>
      <c r="G36" s="34">
        <f>N36+P36+R36+T36+V36+X36+Z36+AB36</f>
        <v>180</v>
      </c>
      <c r="H36" s="34">
        <v>0</v>
      </c>
      <c r="I36" s="35">
        <v>0</v>
      </c>
      <c r="J36" s="35">
        <v>0</v>
      </c>
      <c r="K36" s="34">
        <v>0</v>
      </c>
      <c r="L36" s="34">
        <f>F36-G36</f>
        <v>270</v>
      </c>
      <c r="M36" s="35"/>
      <c r="N36" s="34">
        <f>M36*$M$7</f>
        <v>0</v>
      </c>
      <c r="O36" s="35"/>
      <c r="P36" s="34">
        <f>O36*$O$7</f>
        <v>0</v>
      </c>
      <c r="Q36" s="35"/>
      <c r="R36" s="34">
        <f>Q36*$Q$7</f>
        <v>0</v>
      </c>
      <c r="S36" s="35">
        <v>9</v>
      </c>
      <c r="T36" s="34">
        <f>S36*$S$7</f>
        <v>180</v>
      </c>
      <c r="U36" s="35"/>
      <c r="V36" s="34">
        <f>U36*$U$7</f>
        <v>0</v>
      </c>
      <c r="W36" s="35"/>
      <c r="X36" s="34">
        <f>W36*$W$7</f>
        <v>0</v>
      </c>
      <c r="Y36" s="34"/>
      <c r="Z36" s="34">
        <f>Y36*$Y$7</f>
        <v>0</v>
      </c>
      <c r="AA36" s="34"/>
      <c r="AB36" s="53">
        <f>AA36*$AA$7</f>
        <v>0</v>
      </c>
      <c r="AC36" s="46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1:106" s="7" customFormat="1" ht="39" customHeight="1">
      <c r="A37" s="236" t="s">
        <v>40</v>
      </c>
      <c r="B37" s="237"/>
      <c r="C37" s="42"/>
      <c r="D37" s="42"/>
      <c r="E37" s="43">
        <f aca="true" t="shared" si="34" ref="E37:AB37">SUM(E35:E36)</f>
        <v>30</v>
      </c>
      <c r="F37" s="43">
        <f t="shared" si="34"/>
        <v>900</v>
      </c>
      <c r="G37" s="43">
        <f t="shared" si="34"/>
        <v>360</v>
      </c>
      <c r="H37" s="43">
        <f t="shared" si="34"/>
        <v>0</v>
      </c>
      <c r="I37" s="43">
        <f t="shared" si="34"/>
        <v>0</v>
      </c>
      <c r="J37" s="43">
        <f t="shared" si="34"/>
        <v>0</v>
      </c>
      <c r="K37" s="43">
        <f t="shared" si="34"/>
        <v>0</v>
      </c>
      <c r="L37" s="43">
        <f t="shared" si="34"/>
        <v>540</v>
      </c>
      <c r="M37" s="43">
        <f t="shared" si="34"/>
        <v>0</v>
      </c>
      <c r="N37" s="43">
        <f t="shared" si="34"/>
        <v>0</v>
      </c>
      <c r="O37" s="43">
        <f t="shared" si="34"/>
        <v>0</v>
      </c>
      <c r="P37" s="43">
        <f t="shared" si="34"/>
        <v>0</v>
      </c>
      <c r="Q37" s="43">
        <f t="shared" si="34"/>
        <v>12</v>
      </c>
      <c r="R37" s="43">
        <f t="shared" si="34"/>
        <v>180</v>
      </c>
      <c r="S37" s="43">
        <f t="shared" si="34"/>
        <v>9</v>
      </c>
      <c r="T37" s="43">
        <f t="shared" si="34"/>
        <v>180</v>
      </c>
      <c r="U37" s="43">
        <f t="shared" si="34"/>
        <v>0</v>
      </c>
      <c r="V37" s="43">
        <f t="shared" si="34"/>
        <v>0</v>
      </c>
      <c r="W37" s="43">
        <f t="shared" si="34"/>
        <v>0</v>
      </c>
      <c r="X37" s="43">
        <f t="shared" si="34"/>
        <v>0</v>
      </c>
      <c r="Y37" s="43">
        <f t="shared" si="34"/>
        <v>0</v>
      </c>
      <c r="Z37" s="43">
        <f t="shared" si="34"/>
        <v>0</v>
      </c>
      <c r="AA37" s="43">
        <f t="shared" si="34"/>
        <v>0</v>
      </c>
      <c r="AB37" s="43">
        <f t="shared" si="34"/>
        <v>0</v>
      </c>
      <c r="AC37" s="46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1:29" ht="19.5" thickBot="1">
      <c r="A38" s="238" t="s">
        <v>41</v>
      </c>
      <c r="B38" s="239"/>
      <c r="C38" s="56"/>
      <c r="D38" s="56"/>
      <c r="E38" s="57">
        <f aca="true" t="shared" si="35" ref="E38:AB38">E33+E37</f>
        <v>60</v>
      </c>
      <c r="F38" s="57">
        <f t="shared" si="35"/>
        <v>1800</v>
      </c>
      <c r="G38" s="57">
        <f t="shared" si="35"/>
        <v>782</v>
      </c>
      <c r="H38" s="57">
        <f t="shared" si="35"/>
        <v>174</v>
      </c>
      <c r="I38" s="57">
        <f t="shared" si="35"/>
        <v>52</v>
      </c>
      <c r="J38" s="57">
        <f t="shared" si="35"/>
        <v>0</v>
      </c>
      <c r="K38" s="57">
        <f t="shared" si="35"/>
        <v>196</v>
      </c>
      <c r="L38" s="57">
        <f t="shared" si="35"/>
        <v>1018</v>
      </c>
      <c r="M38" s="57">
        <f t="shared" si="35"/>
        <v>0</v>
      </c>
      <c r="N38" s="57">
        <f t="shared" si="35"/>
        <v>0</v>
      </c>
      <c r="O38" s="57">
        <f t="shared" si="35"/>
        <v>0</v>
      </c>
      <c r="P38" s="57">
        <f t="shared" si="35"/>
        <v>0</v>
      </c>
      <c r="Q38" s="57">
        <f t="shared" si="35"/>
        <v>24</v>
      </c>
      <c r="R38" s="57">
        <f t="shared" si="35"/>
        <v>362</v>
      </c>
      <c r="S38" s="57">
        <f t="shared" si="35"/>
        <v>21</v>
      </c>
      <c r="T38" s="57">
        <f t="shared" si="35"/>
        <v>420</v>
      </c>
      <c r="U38" s="57">
        <f t="shared" si="35"/>
        <v>0</v>
      </c>
      <c r="V38" s="57">
        <f t="shared" si="35"/>
        <v>0</v>
      </c>
      <c r="W38" s="57">
        <f t="shared" si="35"/>
        <v>0</v>
      </c>
      <c r="X38" s="57">
        <f t="shared" si="35"/>
        <v>0</v>
      </c>
      <c r="Y38" s="57">
        <f t="shared" si="35"/>
        <v>0</v>
      </c>
      <c r="Z38" s="57">
        <f t="shared" si="35"/>
        <v>0</v>
      </c>
      <c r="AA38" s="57">
        <f t="shared" si="35"/>
        <v>0</v>
      </c>
      <c r="AB38" s="58">
        <f t="shared" si="35"/>
        <v>0</v>
      </c>
      <c r="AC38" s="44"/>
    </row>
    <row r="39" spans="1:29" ht="18.75">
      <c r="A39" s="231" t="s">
        <v>9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3"/>
      <c r="AC39" s="44"/>
    </row>
    <row r="40" spans="1:106" s="3" customFormat="1" ht="26.25" customHeight="1">
      <c r="A40" s="49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7"/>
      <c r="Z40" s="7"/>
      <c r="AA40" s="7"/>
      <c r="AB40" s="50"/>
      <c r="AC40" s="4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</row>
    <row r="41" spans="1:29" s="4" customFormat="1" ht="18.75">
      <c r="A41" s="51" t="s">
        <v>171</v>
      </c>
      <c r="B41" s="36" t="s">
        <v>46</v>
      </c>
      <c r="C41" s="41"/>
      <c r="D41" s="41" t="s">
        <v>47</v>
      </c>
      <c r="E41" s="35">
        <f>F41/30</f>
        <v>3</v>
      </c>
      <c r="F41" s="39">
        <v>90</v>
      </c>
      <c r="G41" s="35">
        <f>N41+P41+R41+T41+V41+X41+Z41+AB41</f>
        <v>60</v>
      </c>
      <c r="H41" s="35">
        <f aca="true" t="shared" si="36" ref="H41:H49">G41-K41-I41-J41</f>
        <v>0</v>
      </c>
      <c r="I41" s="35">
        <v>60</v>
      </c>
      <c r="J41" s="35">
        <v>0</v>
      </c>
      <c r="K41" s="35">
        <v>0</v>
      </c>
      <c r="L41" s="35">
        <f>F41-G41</f>
        <v>30</v>
      </c>
      <c r="M41" s="38"/>
      <c r="N41" s="35">
        <f>M41*$M$7</f>
        <v>0</v>
      </c>
      <c r="O41" s="38"/>
      <c r="P41" s="35">
        <f>O41*$O$7</f>
        <v>0</v>
      </c>
      <c r="Q41" s="38"/>
      <c r="R41" s="35">
        <f>Q41*$Q$7</f>
        <v>0</v>
      </c>
      <c r="S41" s="38"/>
      <c r="T41" s="35">
        <f>S41*$S$7</f>
        <v>0</v>
      </c>
      <c r="U41" s="38">
        <v>1</v>
      </c>
      <c r="V41" s="35">
        <f>U41*$U$7</f>
        <v>15</v>
      </c>
      <c r="W41" s="38">
        <v>3</v>
      </c>
      <c r="X41" s="35">
        <v>45</v>
      </c>
      <c r="Y41" s="38"/>
      <c r="Z41" s="35">
        <f>Y41*$Y$7</f>
        <v>0</v>
      </c>
      <c r="AA41" s="38"/>
      <c r="AB41" s="52">
        <f>AA41*$AA$7</f>
        <v>0</v>
      </c>
      <c r="AC41" s="44"/>
    </row>
    <row r="42" spans="1:29" s="4" customFormat="1" ht="37.5">
      <c r="A42" s="51" t="s">
        <v>190</v>
      </c>
      <c r="B42" s="36" t="s">
        <v>59</v>
      </c>
      <c r="C42" s="35">
        <v>5</v>
      </c>
      <c r="D42" s="35"/>
      <c r="E42" s="35">
        <f aca="true" t="shared" si="37" ref="E42:E49">F42/30</f>
        <v>6</v>
      </c>
      <c r="F42" s="39">
        <v>180</v>
      </c>
      <c r="G42" s="35">
        <f aca="true" t="shared" si="38" ref="G42:G49">N42+P42+R42+T42+V42+X42+Z42+AB42</f>
        <v>90</v>
      </c>
      <c r="H42" s="35">
        <f t="shared" si="36"/>
        <v>44</v>
      </c>
      <c r="I42" s="35">
        <v>0</v>
      </c>
      <c r="J42" s="35">
        <v>0</v>
      </c>
      <c r="K42" s="35">
        <v>46</v>
      </c>
      <c r="L42" s="35">
        <f aca="true" t="shared" si="39" ref="L42:L49">F42-G42</f>
        <v>90</v>
      </c>
      <c r="M42" s="38"/>
      <c r="N42" s="35">
        <f aca="true" t="shared" si="40" ref="N42:N49">M42*$M$7</f>
        <v>0</v>
      </c>
      <c r="O42" s="38"/>
      <c r="P42" s="35">
        <f aca="true" t="shared" si="41" ref="P42:P49">O42*$O$7</f>
        <v>0</v>
      </c>
      <c r="Q42" s="38"/>
      <c r="R42" s="35">
        <f aca="true" t="shared" si="42" ref="R42:R49">Q42*$Q$7</f>
        <v>0</v>
      </c>
      <c r="S42" s="38"/>
      <c r="T42" s="35">
        <f aca="true" t="shared" si="43" ref="T42:T49">S42*$S$7</f>
        <v>0</v>
      </c>
      <c r="U42" s="38">
        <v>6</v>
      </c>
      <c r="V42" s="35">
        <f aca="true" t="shared" si="44" ref="V42:V49">U42*$U$7</f>
        <v>90</v>
      </c>
      <c r="W42" s="38"/>
      <c r="X42" s="35">
        <f aca="true" t="shared" si="45" ref="X42:X48">W42*$W$7</f>
        <v>0</v>
      </c>
      <c r="Y42" s="38"/>
      <c r="Z42" s="35">
        <f aca="true" t="shared" si="46" ref="Z42:Z49">Y42*$Y$7</f>
        <v>0</v>
      </c>
      <c r="AA42" s="38"/>
      <c r="AB42" s="52">
        <f aca="true" t="shared" si="47" ref="AB42:AB49">AA42*$AA$7</f>
        <v>0</v>
      </c>
      <c r="AC42" s="44"/>
    </row>
    <row r="43" spans="1:29" s="4" customFormat="1" ht="37.5">
      <c r="A43" s="51" t="s">
        <v>191</v>
      </c>
      <c r="B43" s="36" t="s">
        <v>60</v>
      </c>
      <c r="C43" s="35">
        <v>5</v>
      </c>
      <c r="D43" s="35"/>
      <c r="E43" s="35">
        <f t="shared" si="37"/>
        <v>5</v>
      </c>
      <c r="F43" s="39">
        <v>150</v>
      </c>
      <c r="G43" s="35">
        <f t="shared" si="38"/>
        <v>75</v>
      </c>
      <c r="H43" s="35">
        <f t="shared" si="36"/>
        <v>27</v>
      </c>
      <c r="I43" s="35">
        <v>0</v>
      </c>
      <c r="J43" s="35">
        <v>0</v>
      </c>
      <c r="K43" s="35">
        <v>48</v>
      </c>
      <c r="L43" s="35">
        <f t="shared" si="39"/>
        <v>75</v>
      </c>
      <c r="M43" s="38"/>
      <c r="N43" s="35">
        <f t="shared" si="40"/>
        <v>0</v>
      </c>
      <c r="O43" s="38"/>
      <c r="P43" s="35">
        <f t="shared" si="41"/>
        <v>0</v>
      </c>
      <c r="Q43" s="38"/>
      <c r="R43" s="35">
        <f t="shared" si="42"/>
        <v>0</v>
      </c>
      <c r="S43" s="38"/>
      <c r="T43" s="35">
        <f t="shared" si="43"/>
        <v>0</v>
      </c>
      <c r="U43" s="38">
        <v>5</v>
      </c>
      <c r="V43" s="35">
        <f t="shared" si="44"/>
        <v>75</v>
      </c>
      <c r="W43" s="38"/>
      <c r="X43" s="35">
        <f t="shared" si="45"/>
        <v>0</v>
      </c>
      <c r="Y43" s="38"/>
      <c r="Z43" s="35">
        <f t="shared" si="46"/>
        <v>0</v>
      </c>
      <c r="AA43" s="38"/>
      <c r="AB43" s="52">
        <f t="shared" si="47"/>
        <v>0</v>
      </c>
      <c r="AC43" s="44"/>
    </row>
    <row r="44" spans="1:29" s="4" customFormat="1" ht="18.75">
      <c r="A44" s="51" t="s">
        <v>192</v>
      </c>
      <c r="B44" s="36" t="s">
        <v>61</v>
      </c>
      <c r="C44" s="35">
        <v>5</v>
      </c>
      <c r="D44" s="35"/>
      <c r="E44" s="35">
        <f t="shared" si="37"/>
        <v>6</v>
      </c>
      <c r="F44" s="39">
        <v>180</v>
      </c>
      <c r="G44" s="35">
        <f t="shared" si="38"/>
        <v>75</v>
      </c>
      <c r="H44" s="35">
        <f t="shared" si="36"/>
        <v>45</v>
      </c>
      <c r="I44" s="35">
        <v>0</v>
      </c>
      <c r="J44" s="35">
        <v>0</v>
      </c>
      <c r="K44" s="35">
        <v>30</v>
      </c>
      <c r="L44" s="35">
        <f t="shared" si="39"/>
        <v>105</v>
      </c>
      <c r="M44" s="38"/>
      <c r="N44" s="35">
        <f t="shared" si="40"/>
        <v>0</v>
      </c>
      <c r="O44" s="38"/>
      <c r="P44" s="35">
        <f t="shared" si="41"/>
        <v>0</v>
      </c>
      <c r="Q44" s="38"/>
      <c r="R44" s="35">
        <f t="shared" si="42"/>
        <v>0</v>
      </c>
      <c r="S44" s="38"/>
      <c r="T44" s="35">
        <f t="shared" si="43"/>
        <v>0</v>
      </c>
      <c r="U44" s="38">
        <v>5</v>
      </c>
      <c r="V44" s="35">
        <f t="shared" si="44"/>
        <v>75</v>
      </c>
      <c r="W44" s="38"/>
      <c r="X44" s="35">
        <f t="shared" si="45"/>
        <v>0</v>
      </c>
      <c r="Y44" s="38"/>
      <c r="Z44" s="35">
        <f t="shared" si="46"/>
        <v>0</v>
      </c>
      <c r="AA44" s="38"/>
      <c r="AB44" s="52">
        <f t="shared" si="47"/>
        <v>0</v>
      </c>
      <c r="AC44" s="44"/>
    </row>
    <row r="45" spans="1:29" s="4" customFormat="1" ht="18.75">
      <c r="A45" s="51" t="s">
        <v>193</v>
      </c>
      <c r="B45" s="36" t="s">
        <v>62</v>
      </c>
      <c r="C45" s="35">
        <v>5</v>
      </c>
      <c r="D45" s="35"/>
      <c r="E45" s="35">
        <f t="shared" si="37"/>
        <v>6</v>
      </c>
      <c r="F45" s="39">
        <v>180</v>
      </c>
      <c r="G45" s="35">
        <f t="shared" si="38"/>
        <v>75</v>
      </c>
      <c r="H45" s="35">
        <f t="shared" si="36"/>
        <v>29</v>
      </c>
      <c r="I45" s="35">
        <v>0</v>
      </c>
      <c r="J45" s="35">
        <v>0</v>
      </c>
      <c r="K45" s="35">
        <v>46</v>
      </c>
      <c r="L45" s="35">
        <f t="shared" si="39"/>
        <v>105</v>
      </c>
      <c r="M45" s="38"/>
      <c r="N45" s="35">
        <f t="shared" si="40"/>
        <v>0</v>
      </c>
      <c r="O45" s="38"/>
      <c r="P45" s="35">
        <f t="shared" si="41"/>
        <v>0</v>
      </c>
      <c r="Q45" s="38"/>
      <c r="R45" s="35">
        <f t="shared" si="42"/>
        <v>0</v>
      </c>
      <c r="S45" s="38"/>
      <c r="T45" s="35">
        <f t="shared" si="43"/>
        <v>0</v>
      </c>
      <c r="U45" s="38">
        <v>5</v>
      </c>
      <c r="V45" s="35">
        <f t="shared" si="44"/>
        <v>75</v>
      </c>
      <c r="W45" s="38"/>
      <c r="X45" s="35">
        <f t="shared" si="45"/>
        <v>0</v>
      </c>
      <c r="Y45" s="38"/>
      <c r="Z45" s="35">
        <f t="shared" si="46"/>
        <v>0</v>
      </c>
      <c r="AA45" s="38"/>
      <c r="AB45" s="52">
        <f t="shared" si="47"/>
        <v>0</v>
      </c>
      <c r="AC45" s="44"/>
    </row>
    <row r="46" spans="1:29" s="4" customFormat="1" ht="18.75">
      <c r="A46" s="51" t="s">
        <v>194</v>
      </c>
      <c r="B46" s="36" t="s">
        <v>63</v>
      </c>
      <c r="C46" s="35">
        <v>6</v>
      </c>
      <c r="D46" s="35"/>
      <c r="E46" s="35">
        <f t="shared" si="37"/>
        <v>5</v>
      </c>
      <c r="F46" s="39">
        <v>150</v>
      </c>
      <c r="G46" s="35">
        <f t="shared" si="38"/>
        <v>96</v>
      </c>
      <c r="H46" s="35">
        <f t="shared" si="36"/>
        <v>40</v>
      </c>
      <c r="I46" s="35">
        <v>0</v>
      </c>
      <c r="J46" s="35">
        <v>0</v>
      </c>
      <c r="K46" s="35">
        <v>56</v>
      </c>
      <c r="L46" s="35">
        <f t="shared" si="39"/>
        <v>54</v>
      </c>
      <c r="M46" s="38"/>
      <c r="N46" s="35">
        <f t="shared" si="40"/>
        <v>0</v>
      </c>
      <c r="O46" s="38"/>
      <c r="P46" s="35">
        <f t="shared" si="41"/>
        <v>0</v>
      </c>
      <c r="Q46" s="38"/>
      <c r="R46" s="35">
        <f t="shared" si="42"/>
        <v>0</v>
      </c>
      <c r="S46" s="38"/>
      <c r="T46" s="35">
        <f t="shared" si="43"/>
        <v>0</v>
      </c>
      <c r="U46" s="38"/>
      <c r="V46" s="35">
        <f t="shared" si="44"/>
        <v>0</v>
      </c>
      <c r="W46" s="38">
        <v>6</v>
      </c>
      <c r="X46" s="35">
        <f t="shared" si="45"/>
        <v>96</v>
      </c>
      <c r="Y46" s="38"/>
      <c r="Z46" s="35">
        <f t="shared" si="46"/>
        <v>0</v>
      </c>
      <c r="AA46" s="38"/>
      <c r="AB46" s="52">
        <f t="shared" si="47"/>
        <v>0</v>
      </c>
      <c r="AC46" s="44"/>
    </row>
    <row r="47" spans="1:29" s="4" customFormat="1" ht="37.5">
      <c r="A47" s="51" t="s">
        <v>195</v>
      </c>
      <c r="B47" s="11" t="s">
        <v>64</v>
      </c>
      <c r="C47" s="37">
        <v>6</v>
      </c>
      <c r="D47" s="37"/>
      <c r="E47" s="34">
        <f t="shared" si="37"/>
        <v>5</v>
      </c>
      <c r="F47" s="35">
        <v>150</v>
      </c>
      <c r="G47" s="35">
        <f t="shared" si="38"/>
        <v>96</v>
      </c>
      <c r="H47" s="35">
        <f t="shared" si="36"/>
        <v>40</v>
      </c>
      <c r="I47" s="35">
        <v>0</v>
      </c>
      <c r="J47" s="35">
        <v>0</v>
      </c>
      <c r="K47" s="35">
        <v>56</v>
      </c>
      <c r="L47" s="35">
        <f t="shared" si="39"/>
        <v>54</v>
      </c>
      <c r="M47" s="38"/>
      <c r="N47" s="35">
        <f t="shared" si="40"/>
        <v>0</v>
      </c>
      <c r="O47" s="38"/>
      <c r="P47" s="35">
        <f t="shared" si="41"/>
        <v>0</v>
      </c>
      <c r="Q47" s="38"/>
      <c r="R47" s="35">
        <f t="shared" si="42"/>
        <v>0</v>
      </c>
      <c r="S47" s="38"/>
      <c r="T47" s="35">
        <f t="shared" si="43"/>
        <v>0</v>
      </c>
      <c r="U47" s="38"/>
      <c r="V47" s="35">
        <f t="shared" si="44"/>
        <v>0</v>
      </c>
      <c r="W47" s="38">
        <v>6</v>
      </c>
      <c r="X47" s="35">
        <f t="shared" si="45"/>
        <v>96</v>
      </c>
      <c r="Y47" s="38"/>
      <c r="Z47" s="35">
        <f t="shared" si="46"/>
        <v>0</v>
      </c>
      <c r="AA47" s="38"/>
      <c r="AB47" s="52">
        <f t="shared" si="47"/>
        <v>0</v>
      </c>
      <c r="AC47" s="44"/>
    </row>
    <row r="48" spans="1:29" s="4" customFormat="1" ht="37.5">
      <c r="A48" s="51" t="s">
        <v>197</v>
      </c>
      <c r="B48" s="36" t="s">
        <v>69</v>
      </c>
      <c r="C48" s="35"/>
      <c r="D48" s="35">
        <v>5</v>
      </c>
      <c r="E48" s="35">
        <f t="shared" si="37"/>
        <v>3</v>
      </c>
      <c r="F48" s="39">
        <v>90</v>
      </c>
      <c r="G48" s="35">
        <f t="shared" si="38"/>
        <v>0</v>
      </c>
      <c r="H48" s="35">
        <f t="shared" si="36"/>
        <v>0</v>
      </c>
      <c r="I48" s="35">
        <v>0</v>
      </c>
      <c r="J48" s="35">
        <v>0</v>
      </c>
      <c r="K48" s="35">
        <v>0</v>
      </c>
      <c r="L48" s="35">
        <f t="shared" si="39"/>
        <v>90</v>
      </c>
      <c r="M48" s="38"/>
      <c r="N48" s="35">
        <f t="shared" si="40"/>
        <v>0</v>
      </c>
      <c r="O48" s="38"/>
      <c r="P48" s="35">
        <f t="shared" si="41"/>
        <v>0</v>
      </c>
      <c r="Q48" s="38"/>
      <c r="R48" s="35">
        <f t="shared" si="42"/>
        <v>0</v>
      </c>
      <c r="S48" s="38"/>
      <c r="T48" s="35">
        <f t="shared" si="43"/>
        <v>0</v>
      </c>
      <c r="U48" s="38"/>
      <c r="V48" s="35">
        <f t="shared" si="44"/>
        <v>0</v>
      </c>
      <c r="W48" s="38"/>
      <c r="X48" s="35">
        <f t="shared" si="45"/>
        <v>0</v>
      </c>
      <c r="Y48" s="38"/>
      <c r="Z48" s="35">
        <f t="shared" si="46"/>
        <v>0</v>
      </c>
      <c r="AA48" s="38"/>
      <c r="AB48" s="52">
        <f t="shared" si="47"/>
        <v>0</v>
      </c>
      <c r="AC48" s="44"/>
    </row>
    <row r="49" spans="1:29" s="4" customFormat="1" ht="18.75">
      <c r="A49" s="51" t="s">
        <v>173</v>
      </c>
      <c r="B49" s="36" t="s">
        <v>77</v>
      </c>
      <c r="C49" s="35"/>
      <c r="D49" s="35">
        <v>6</v>
      </c>
      <c r="E49" s="35">
        <f t="shared" si="37"/>
        <v>6</v>
      </c>
      <c r="F49" s="39">
        <v>180</v>
      </c>
      <c r="G49" s="35">
        <f t="shared" si="38"/>
        <v>80</v>
      </c>
      <c r="H49" s="35">
        <f t="shared" si="36"/>
        <v>80</v>
      </c>
      <c r="I49" s="35">
        <v>0</v>
      </c>
      <c r="J49" s="35">
        <v>0</v>
      </c>
      <c r="K49" s="35">
        <v>0</v>
      </c>
      <c r="L49" s="35">
        <f t="shared" si="39"/>
        <v>100</v>
      </c>
      <c r="M49" s="38"/>
      <c r="N49" s="35">
        <f t="shared" si="40"/>
        <v>0</v>
      </c>
      <c r="O49" s="38"/>
      <c r="P49" s="35">
        <f t="shared" si="41"/>
        <v>0</v>
      </c>
      <c r="Q49" s="38"/>
      <c r="R49" s="35">
        <f t="shared" si="42"/>
        <v>0</v>
      </c>
      <c r="S49" s="38"/>
      <c r="T49" s="35">
        <f t="shared" si="43"/>
        <v>0</v>
      </c>
      <c r="U49" s="38"/>
      <c r="V49" s="35">
        <f t="shared" si="44"/>
        <v>0</v>
      </c>
      <c r="W49" s="38"/>
      <c r="X49" s="35">
        <v>80</v>
      </c>
      <c r="Y49" s="38"/>
      <c r="Z49" s="35">
        <f t="shared" si="46"/>
        <v>0</v>
      </c>
      <c r="AA49" s="38"/>
      <c r="AB49" s="52">
        <f t="shared" si="47"/>
        <v>0</v>
      </c>
      <c r="AC49" s="44"/>
    </row>
    <row r="50" spans="1:29" s="4" customFormat="1" ht="18.75">
      <c r="A50" s="234" t="s">
        <v>39</v>
      </c>
      <c r="B50" s="235"/>
      <c r="C50" s="42"/>
      <c r="D50" s="42"/>
      <c r="E50" s="43">
        <f aca="true" t="shared" si="48" ref="E50:AB50">SUM(E41:E49)</f>
        <v>45</v>
      </c>
      <c r="F50" s="43">
        <f t="shared" si="48"/>
        <v>1350</v>
      </c>
      <c r="G50" s="43">
        <f t="shared" si="48"/>
        <v>647</v>
      </c>
      <c r="H50" s="43">
        <f t="shared" si="48"/>
        <v>305</v>
      </c>
      <c r="I50" s="43">
        <f t="shared" si="48"/>
        <v>60</v>
      </c>
      <c r="J50" s="43">
        <f t="shared" si="48"/>
        <v>0</v>
      </c>
      <c r="K50" s="43">
        <f t="shared" si="48"/>
        <v>282</v>
      </c>
      <c r="L50" s="43">
        <f t="shared" si="48"/>
        <v>703</v>
      </c>
      <c r="M50" s="43">
        <f t="shared" si="48"/>
        <v>0</v>
      </c>
      <c r="N50" s="43">
        <f t="shared" si="48"/>
        <v>0</v>
      </c>
      <c r="O50" s="43">
        <f t="shared" si="48"/>
        <v>0</v>
      </c>
      <c r="P50" s="43">
        <f t="shared" si="48"/>
        <v>0</v>
      </c>
      <c r="Q50" s="43">
        <f t="shared" si="48"/>
        <v>0</v>
      </c>
      <c r="R50" s="43">
        <f t="shared" si="48"/>
        <v>0</v>
      </c>
      <c r="S50" s="43">
        <f t="shared" si="48"/>
        <v>0</v>
      </c>
      <c r="T50" s="43">
        <f t="shared" si="48"/>
        <v>0</v>
      </c>
      <c r="U50" s="43">
        <f t="shared" si="48"/>
        <v>22</v>
      </c>
      <c r="V50" s="43">
        <f t="shared" si="48"/>
        <v>330</v>
      </c>
      <c r="W50" s="43">
        <f t="shared" si="48"/>
        <v>15</v>
      </c>
      <c r="X50" s="43">
        <f t="shared" si="48"/>
        <v>317</v>
      </c>
      <c r="Y50" s="43">
        <f t="shared" si="48"/>
        <v>0</v>
      </c>
      <c r="Z50" s="43">
        <f t="shared" si="48"/>
        <v>0</v>
      </c>
      <c r="AA50" s="43">
        <f t="shared" si="48"/>
        <v>0</v>
      </c>
      <c r="AB50" s="54">
        <f t="shared" si="48"/>
        <v>0</v>
      </c>
      <c r="AC50" s="44"/>
    </row>
    <row r="51" spans="1:106" s="7" customFormat="1" ht="26.25" customHeight="1">
      <c r="A51" s="49" t="s">
        <v>32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55"/>
      <c r="AC51" s="46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1:29" s="4" customFormat="1" ht="18.75">
      <c r="A52" s="59" t="s">
        <v>172</v>
      </c>
      <c r="B52" s="23" t="s">
        <v>76</v>
      </c>
      <c r="C52" s="35"/>
      <c r="D52" s="35">
        <v>6</v>
      </c>
      <c r="E52" s="35">
        <f>F52/30</f>
        <v>15</v>
      </c>
      <c r="F52" s="35">
        <v>450</v>
      </c>
      <c r="G52" s="35">
        <f>N52+P52+R52+T52+V52+X52+Z52+AB52</f>
        <v>176</v>
      </c>
      <c r="H52" s="35">
        <v>0</v>
      </c>
      <c r="I52" s="35">
        <v>0</v>
      </c>
      <c r="J52" s="35">
        <v>0</v>
      </c>
      <c r="K52" s="35">
        <v>0</v>
      </c>
      <c r="L52" s="35">
        <f>F52-G52</f>
        <v>274</v>
      </c>
      <c r="M52" s="33"/>
      <c r="N52" s="35">
        <f>M52*$M$7</f>
        <v>0</v>
      </c>
      <c r="O52" s="35"/>
      <c r="P52" s="35">
        <f>O52*$O$7</f>
        <v>0</v>
      </c>
      <c r="Q52" s="35"/>
      <c r="R52" s="35">
        <f>Q52*$Q$7</f>
        <v>0</v>
      </c>
      <c r="S52" s="35"/>
      <c r="T52" s="35">
        <f>S52*$S$7</f>
        <v>0</v>
      </c>
      <c r="U52" s="35"/>
      <c r="V52" s="35">
        <f>U52*$U$7</f>
        <v>0</v>
      </c>
      <c r="W52" s="35">
        <v>11</v>
      </c>
      <c r="X52" s="35">
        <f>W52*$W$7</f>
        <v>176</v>
      </c>
      <c r="Y52" s="35"/>
      <c r="Z52" s="35">
        <f>Y52*$Y$7</f>
        <v>0</v>
      </c>
      <c r="AA52" s="35"/>
      <c r="AB52" s="52">
        <f>AA52*$AA$7</f>
        <v>0</v>
      </c>
      <c r="AC52" s="44"/>
    </row>
    <row r="53" spans="1:106" s="7" customFormat="1" ht="39" customHeight="1">
      <c r="A53" s="236" t="s">
        <v>40</v>
      </c>
      <c r="B53" s="237"/>
      <c r="C53" s="42"/>
      <c r="D53" s="42"/>
      <c r="E53" s="43">
        <f aca="true" t="shared" si="49" ref="E53:AB53">SUM(E52:E52)</f>
        <v>15</v>
      </c>
      <c r="F53" s="43">
        <f t="shared" si="49"/>
        <v>450</v>
      </c>
      <c r="G53" s="43">
        <f t="shared" si="49"/>
        <v>176</v>
      </c>
      <c r="H53" s="43">
        <f t="shared" si="49"/>
        <v>0</v>
      </c>
      <c r="I53" s="43">
        <f t="shared" si="49"/>
        <v>0</v>
      </c>
      <c r="J53" s="43">
        <f t="shared" si="49"/>
        <v>0</v>
      </c>
      <c r="K53" s="43">
        <f t="shared" si="49"/>
        <v>0</v>
      </c>
      <c r="L53" s="43">
        <f t="shared" si="49"/>
        <v>274</v>
      </c>
      <c r="M53" s="43">
        <f t="shared" si="49"/>
        <v>0</v>
      </c>
      <c r="N53" s="43">
        <f t="shared" si="49"/>
        <v>0</v>
      </c>
      <c r="O53" s="43">
        <f t="shared" si="49"/>
        <v>0</v>
      </c>
      <c r="P53" s="43">
        <f t="shared" si="49"/>
        <v>0</v>
      </c>
      <c r="Q53" s="43">
        <f t="shared" si="49"/>
        <v>0</v>
      </c>
      <c r="R53" s="43">
        <f t="shared" si="49"/>
        <v>0</v>
      </c>
      <c r="S53" s="43">
        <f t="shared" si="49"/>
        <v>0</v>
      </c>
      <c r="T53" s="43">
        <f t="shared" si="49"/>
        <v>0</v>
      </c>
      <c r="U53" s="43">
        <f t="shared" si="49"/>
        <v>0</v>
      </c>
      <c r="V53" s="43">
        <f t="shared" si="49"/>
        <v>0</v>
      </c>
      <c r="W53" s="43">
        <f t="shared" si="49"/>
        <v>11</v>
      </c>
      <c r="X53" s="43">
        <f t="shared" si="49"/>
        <v>176</v>
      </c>
      <c r="Y53" s="43">
        <f t="shared" si="49"/>
        <v>0</v>
      </c>
      <c r="Z53" s="43">
        <f t="shared" si="49"/>
        <v>0</v>
      </c>
      <c r="AA53" s="43">
        <f t="shared" si="49"/>
        <v>0</v>
      </c>
      <c r="AB53" s="43">
        <f t="shared" si="49"/>
        <v>0</v>
      </c>
      <c r="AC53" s="46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</row>
    <row r="54" spans="1:29" ht="19.5" thickBot="1">
      <c r="A54" s="238" t="s">
        <v>41</v>
      </c>
      <c r="B54" s="239"/>
      <c r="C54" s="56"/>
      <c r="D54" s="56"/>
      <c r="E54" s="57">
        <f aca="true" t="shared" si="50" ref="E54:AB54">E50+E53</f>
        <v>60</v>
      </c>
      <c r="F54" s="57">
        <f t="shared" si="50"/>
        <v>1800</v>
      </c>
      <c r="G54" s="57">
        <f t="shared" si="50"/>
        <v>823</v>
      </c>
      <c r="H54" s="57">
        <f t="shared" si="50"/>
        <v>305</v>
      </c>
      <c r="I54" s="57">
        <f t="shared" si="50"/>
        <v>60</v>
      </c>
      <c r="J54" s="57">
        <f t="shared" si="50"/>
        <v>0</v>
      </c>
      <c r="K54" s="57">
        <f t="shared" si="50"/>
        <v>282</v>
      </c>
      <c r="L54" s="57">
        <f t="shared" si="50"/>
        <v>977</v>
      </c>
      <c r="M54" s="57">
        <f t="shared" si="50"/>
        <v>0</v>
      </c>
      <c r="N54" s="57">
        <f t="shared" si="50"/>
        <v>0</v>
      </c>
      <c r="O54" s="57">
        <f t="shared" si="50"/>
        <v>0</v>
      </c>
      <c r="P54" s="57">
        <f t="shared" si="50"/>
        <v>0</v>
      </c>
      <c r="Q54" s="57">
        <f t="shared" si="50"/>
        <v>0</v>
      </c>
      <c r="R54" s="57">
        <f t="shared" si="50"/>
        <v>0</v>
      </c>
      <c r="S54" s="57">
        <f t="shared" si="50"/>
        <v>0</v>
      </c>
      <c r="T54" s="57">
        <f t="shared" si="50"/>
        <v>0</v>
      </c>
      <c r="U54" s="57">
        <f t="shared" si="50"/>
        <v>22</v>
      </c>
      <c r="V54" s="57">
        <f t="shared" si="50"/>
        <v>330</v>
      </c>
      <c r="W54" s="57">
        <f t="shared" si="50"/>
        <v>26</v>
      </c>
      <c r="X54" s="57">
        <f t="shared" si="50"/>
        <v>493</v>
      </c>
      <c r="Y54" s="57">
        <f t="shared" si="50"/>
        <v>0</v>
      </c>
      <c r="Z54" s="57">
        <f t="shared" si="50"/>
        <v>0</v>
      </c>
      <c r="AA54" s="57">
        <f t="shared" si="50"/>
        <v>0</v>
      </c>
      <c r="AB54" s="58">
        <f t="shared" si="50"/>
        <v>0</v>
      </c>
      <c r="AC54" s="44"/>
    </row>
    <row r="55" spans="1:29" ht="18.75">
      <c r="A55" s="231" t="s">
        <v>20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3"/>
      <c r="AC55" s="44"/>
    </row>
    <row r="56" spans="1:106" s="3" customFormat="1" ht="26.25" customHeight="1">
      <c r="A56" s="49" t="s">
        <v>31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7"/>
      <c r="Z56" s="7"/>
      <c r="AA56" s="7"/>
      <c r="AB56" s="50"/>
      <c r="AC56" s="45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</row>
    <row r="57" spans="1:29" s="16" customFormat="1" ht="37.5">
      <c r="A57" s="51" t="s">
        <v>196</v>
      </c>
      <c r="B57" s="63" t="s">
        <v>65</v>
      </c>
      <c r="C57" s="37">
        <v>7</v>
      </c>
      <c r="D57" s="34"/>
      <c r="E57" s="34">
        <f aca="true" t="shared" si="51" ref="E57:E65">F57/30</f>
        <v>6</v>
      </c>
      <c r="F57" s="35">
        <v>180</v>
      </c>
      <c r="G57" s="35">
        <f>N57+P57+R57+T57+V57+X57+Z57+AB57</f>
        <v>90</v>
      </c>
      <c r="H57" s="35">
        <f aca="true" t="shared" si="52" ref="H57:H65">G57-K57-I57-J57</f>
        <v>40</v>
      </c>
      <c r="I57" s="35">
        <v>0</v>
      </c>
      <c r="J57" s="35">
        <v>0</v>
      </c>
      <c r="K57" s="35">
        <v>50</v>
      </c>
      <c r="L57" s="35">
        <f>F57-G57</f>
        <v>90</v>
      </c>
      <c r="M57" s="33"/>
      <c r="N57" s="35">
        <f>M57*$M$7</f>
        <v>0</v>
      </c>
      <c r="O57" s="35"/>
      <c r="P57" s="35">
        <f>O57*$O$7</f>
        <v>0</v>
      </c>
      <c r="Q57" s="35"/>
      <c r="R57" s="35">
        <f>Q57*$Q$7</f>
        <v>0</v>
      </c>
      <c r="S57" s="35"/>
      <c r="T57" s="35">
        <f>S57*$S$7</f>
        <v>0</v>
      </c>
      <c r="U57" s="35"/>
      <c r="V57" s="35">
        <f>U57*$U$7</f>
        <v>0</v>
      </c>
      <c r="W57" s="35"/>
      <c r="X57" s="35">
        <f>W57*$W$7</f>
        <v>0</v>
      </c>
      <c r="Y57" s="35">
        <v>6</v>
      </c>
      <c r="Z57" s="34">
        <f>Y57*$Y$7</f>
        <v>90</v>
      </c>
      <c r="AA57" s="35"/>
      <c r="AB57" s="52">
        <f>AA57*$AA$7</f>
        <v>0</v>
      </c>
      <c r="AC57" s="45"/>
    </row>
    <row r="58" spans="1:106" s="3" customFormat="1" ht="18.75">
      <c r="A58" s="51" t="s">
        <v>198</v>
      </c>
      <c r="B58" s="6" t="s">
        <v>66</v>
      </c>
      <c r="C58" s="34">
        <v>7</v>
      </c>
      <c r="D58" s="34"/>
      <c r="E58" s="34">
        <f t="shared" si="51"/>
        <v>6</v>
      </c>
      <c r="F58" s="35">
        <v>180</v>
      </c>
      <c r="G58" s="34">
        <f>N58+P58+R58+T58+V58+X58+Z58+AB58</f>
        <v>90</v>
      </c>
      <c r="H58" s="35">
        <f t="shared" si="52"/>
        <v>52</v>
      </c>
      <c r="I58" s="35">
        <v>0</v>
      </c>
      <c r="J58" s="35">
        <v>0</v>
      </c>
      <c r="K58" s="35">
        <v>38</v>
      </c>
      <c r="L58" s="34">
        <f>F58-G58</f>
        <v>90</v>
      </c>
      <c r="M58" s="33"/>
      <c r="N58" s="34">
        <f>M58*$M$7</f>
        <v>0</v>
      </c>
      <c r="O58" s="35"/>
      <c r="P58" s="34">
        <f>O58*$O$7</f>
        <v>0</v>
      </c>
      <c r="Q58" s="35"/>
      <c r="R58" s="34">
        <f>Q58*$Q$7</f>
        <v>0</v>
      </c>
      <c r="S58" s="35"/>
      <c r="T58" s="34">
        <f>S58*$S$7</f>
        <v>0</v>
      </c>
      <c r="U58" s="35"/>
      <c r="V58" s="34">
        <f>U58*$U$7</f>
        <v>0</v>
      </c>
      <c r="W58" s="35"/>
      <c r="X58" s="34">
        <f>W58*$W$7</f>
        <v>0</v>
      </c>
      <c r="Y58" s="34">
        <v>6</v>
      </c>
      <c r="Z58" s="34">
        <f>Y58*$Y$7</f>
        <v>90</v>
      </c>
      <c r="AA58" s="34"/>
      <c r="AB58" s="52">
        <f>AA58*$AA$7</f>
        <v>0</v>
      </c>
      <c r="AC58" s="45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</row>
    <row r="59" spans="1:106" s="3" customFormat="1" ht="37.5">
      <c r="A59" s="51" t="s">
        <v>199</v>
      </c>
      <c r="B59" s="11" t="s">
        <v>67</v>
      </c>
      <c r="C59" s="34">
        <v>7</v>
      </c>
      <c r="D59" s="34"/>
      <c r="E59" s="34">
        <f t="shared" si="51"/>
        <v>6</v>
      </c>
      <c r="F59" s="35">
        <v>180</v>
      </c>
      <c r="G59" s="34">
        <f>N59+P59+R59+T59+V59+X59+Z59+AB59</f>
        <v>90</v>
      </c>
      <c r="H59" s="35">
        <f t="shared" si="52"/>
        <v>40</v>
      </c>
      <c r="I59" s="35">
        <v>0</v>
      </c>
      <c r="J59" s="35">
        <v>0</v>
      </c>
      <c r="K59" s="35">
        <v>50</v>
      </c>
      <c r="L59" s="34">
        <f>F59-G59</f>
        <v>90</v>
      </c>
      <c r="M59" s="33"/>
      <c r="N59" s="34">
        <f>M59*$M$7</f>
        <v>0</v>
      </c>
      <c r="O59" s="35"/>
      <c r="P59" s="34">
        <f>O59*$O$7</f>
        <v>0</v>
      </c>
      <c r="Q59" s="35"/>
      <c r="R59" s="34">
        <f>Q59*$Q$7</f>
        <v>0</v>
      </c>
      <c r="S59" s="35"/>
      <c r="T59" s="34">
        <f>S59*$S$7</f>
        <v>0</v>
      </c>
      <c r="U59" s="35"/>
      <c r="V59" s="34">
        <f>U59*$U$7</f>
        <v>0</v>
      </c>
      <c r="W59" s="35"/>
      <c r="X59" s="34">
        <f>W59*$W$7</f>
        <v>0</v>
      </c>
      <c r="Y59" s="34"/>
      <c r="Z59" s="34">
        <f>Y59*$Y$7</f>
        <v>0</v>
      </c>
      <c r="AA59" s="34">
        <v>6</v>
      </c>
      <c r="AB59" s="52">
        <f>AA59*$AA$7</f>
        <v>90</v>
      </c>
      <c r="AC59" s="45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</row>
    <row r="60" spans="1:106" s="3" customFormat="1" ht="37.5">
      <c r="A60" s="51" t="s">
        <v>200</v>
      </c>
      <c r="B60" s="36" t="s">
        <v>42</v>
      </c>
      <c r="C60" s="34">
        <v>7</v>
      </c>
      <c r="D60" s="34"/>
      <c r="E60" s="34">
        <f t="shared" si="51"/>
        <v>3</v>
      </c>
      <c r="F60" s="35">
        <v>90</v>
      </c>
      <c r="G60" s="34">
        <f aca="true" t="shared" si="53" ref="G60:G65">N60+P60+R60+T60+V60+X60+Z60+AB60</f>
        <v>60</v>
      </c>
      <c r="H60" s="35">
        <f t="shared" si="52"/>
        <v>0</v>
      </c>
      <c r="I60" s="35">
        <v>60</v>
      </c>
      <c r="J60" s="35">
        <v>0</v>
      </c>
      <c r="K60" s="35">
        <v>0</v>
      </c>
      <c r="L60" s="34">
        <f aca="true" t="shared" si="54" ref="L60:L65">F60-G60</f>
        <v>30</v>
      </c>
      <c r="M60" s="33"/>
      <c r="N60" s="34">
        <f aca="true" t="shared" si="55" ref="N60:N65">M60*$M$7</f>
        <v>0</v>
      </c>
      <c r="O60" s="35"/>
      <c r="P60" s="34">
        <f aca="true" t="shared" si="56" ref="P60:P65">O60*$O$7</f>
        <v>0</v>
      </c>
      <c r="Q60" s="35"/>
      <c r="R60" s="34">
        <f aca="true" t="shared" si="57" ref="R60:R65">Q60*$Q$7</f>
        <v>0</v>
      </c>
      <c r="S60" s="35"/>
      <c r="T60" s="34">
        <f aca="true" t="shared" si="58" ref="T60:T65">S60*$S$7</f>
        <v>0</v>
      </c>
      <c r="U60" s="35"/>
      <c r="V60" s="34">
        <f aca="true" t="shared" si="59" ref="V60:V65">U60*$U$7</f>
        <v>0</v>
      </c>
      <c r="W60" s="35"/>
      <c r="X60" s="34">
        <f aca="true" t="shared" si="60" ref="X60:X65">W60*$W$7</f>
        <v>0</v>
      </c>
      <c r="Y60" s="34">
        <v>4</v>
      </c>
      <c r="Z60" s="34">
        <f aca="true" t="shared" si="61" ref="Z60:Z65">Y60*$Y$7</f>
        <v>60</v>
      </c>
      <c r="AA60" s="34"/>
      <c r="AB60" s="52">
        <f aca="true" t="shared" si="62" ref="AB60:AB65">AA60*$AA$7</f>
        <v>0</v>
      </c>
      <c r="AC60" s="45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</row>
    <row r="61" spans="1:106" s="3" customFormat="1" ht="18.75">
      <c r="A61" s="51" t="s">
        <v>201</v>
      </c>
      <c r="B61" s="6" t="s">
        <v>68</v>
      </c>
      <c r="C61" s="34"/>
      <c r="D61" s="34">
        <v>7</v>
      </c>
      <c r="E61" s="34">
        <f t="shared" si="51"/>
        <v>3</v>
      </c>
      <c r="F61" s="35">
        <v>90</v>
      </c>
      <c r="G61" s="34">
        <f t="shared" si="53"/>
        <v>0</v>
      </c>
      <c r="H61" s="35">
        <f t="shared" si="52"/>
        <v>0</v>
      </c>
      <c r="I61" s="35">
        <v>0</v>
      </c>
      <c r="J61" s="35">
        <v>0</v>
      </c>
      <c r="K61" s="35">
        <v>0</v>
      </c>
      <c r="L61" s="34">
        <f t="shared" si="54"/>
        <v>90</v>
      </c>
      <c r="M61" s="33"/>
      <c r="N61" s="34">
        <f t="shared" si="55"/>
        <v>0</v>
      </c>
      <c r="O61" s="35"/>
      <c r="P61" s="34">
        <f t="shared" si="56"/>
        <v>0</v>
      </c>
      <c r="Q61" s="35"/>
      <c r="R61" s="34">
        <f t="shared" si="57"/>
        <v>0</v>
      </c>
      <c r="S61" s="35"/>
      <c r="T61" s="34">
        <f t="shared" si="58"/>
        <v>0</v>
      </c>
      <c r="U61" s="35"/>
      <c r="V61" s="34">
        <f t="shared" si="59"/>
        <v>0</v>
      </c>
      <c r="W61" s="35"/>
      <c r="X61" s="34">
        <f t="shared" si="60"/>
        <v>0</v>
      </c>
      <c r="Y61" s="34"/>
      <c r="Z61" s="34">
        <f t="shared" si="61"/>
        <v>0</v>
      </c>
      <c r="AA61" s="34"/>
      <c r="AB61" s="52">
        <f t="shared" si="62"/>
        <v>0</v>
      </c>
      <c r="AC61" s="45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</row>
    <row r="62" spans="1:106" s="3" customFormat="1" ht="18.75">
      <c r="A62" s="51" t="s">
        <v>202</v>
      </c>
      <c r="B62" s="11" t="s">
        <v>70</v>
      </c>
      <c r="C62" s="34"/>
      <c r="D62" s="35">
        <v>8</v>
      </c>
      <c r="E62" s="34">
        <f t="shared" si="51"/>
        <v>9</v>
      </c>
      <c r="F62" s="35">
        <v>270</v>
      </c>
      <c r="G62" s="34">
        <f t="shared" si="53"/>
        <v>0</v>
      </c>
      <c r="H62" s="35">
        <f t="shared" si="52"/>
        <v>0</v>
      </c>
      <c r="I62" s="35">
        <v>0</v>
      </c>
      <c r="J62" s="35">
        <v>0</v>
      </c>
      <c r="K62" s="35">
        <v>0</v>
      </c>
      <c r="L62" s="34">
        <f t="shared" si="54"/>
        <v>270</v>
      </c>
      <c r="M62" s="33"/>
      <c r="N62" s="34">
        <f t="shared" si="55"/>
        <v>0</v>
      </c>
      <c r="O62" s="35"/>
      <c r="P62" s="34">
        <f t="shared" si="56"/>
        <v>0</v>
      </c>
      <c r="Q62" s="35"/>
      <c r="R62" s="34">
        <f t="shared" si="57"/>
        <v>0</v>
      </c>
      <c r="S62" s="35"/>
      <c r="T62" s="34">
        <f t="shared" si="58"/>
        <v>0</v>
      </c>
      <c r="U62" s="35"/>
      <c r="V62" s="34">
        <f t="shared" si="59"/>
        <v>0</v>
      </c>
      <c r="W62" s="35"/>
      <c r="X62" s="34">
        <f t="shared" si="60"/>
        <v>0</v>
      </c>
      <c r="Y62" s="34"/>
      <c r="Z62" s="34">
        <f t="shared" si="61"/>
        <v>0</v>
      </c>
      <c r="AA62" s="34"/>
      <c r="AB62" s="52">
        <f t="shared" si="62"/>
        <v>0</v>
      </c>
      <c r="AC62" s="45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</row>
    <row r="63" spans="1:106" s="3" customFormat="1" ht="18.75">
      <c r="A63" s="51" t="s">
        <v>203</v>
      </c>
      <c r="B63" s="36" t="s">
        <v>57</v>
      </c>
      <c r="C63" s="41">
        <v>7</v>
      </c>
      <c r="D63" s="34"/>
      <c r="E63" s="34">
        <f t="shared" si="51"/>
        <v>6</v>
      </c>
      <c r="F63" s="35">
        <v>180</v>
      </c>
      <c r="G63" s="34">
        <f t="shared" si="53"/>
        <v>90</v>
      </c>
      <c r="H63" s="35">
        <f t="shared" si="52"/>
        <v>44</v>
      </c>
      <c r="I63" s="35">
        <v>0</v>
      </c>
      <c r="J63" s="35">
        <v>0</v>
      </c>
      <c r="K63" s="35">
        <v>46</v>
      </c>
      <c r="L63" s="34">
        <f t="shared" si="54"/>
        <v>90</v>
      </c>
      <c r="M63" s="33"/>
      <c r="N63" s="34">
        <f t="shared" si="55"/>
        <v>0</v>
      </c>
      <c r="O63" s="35"/>
      <c r="P63" s="34">
        <f t="shared" si="56"/>
        <v>0</v>
      </c>
      <c r="Q63" s="35"/>
      <c r="R63" s="34">
        <f t="shared" si="57"/>
        <v>0</v>
      </c>
      <c r="S63" s="35"/>
      <c r="T63" s="34">
        <f t="shared" si="58"/>
        <v>0</v>
      </c>
      <c r="U63" s="35"/>
      <c r="V63" s="34">
        <f t="shared" si="59"/>
        <v>0</v>
      </c>
      <c r="W63" s="35"/>
      <c r="X63" s="34">
        <f t="shared" si="60"/>
        <v>0</v>
      </c>
      <c r="Y63" s="34">
        <v>6</v>
      </c>
      <c r="Z63" s="34">
        <f t="shared" si="61"/>
        <v>90</v>
      </c>
      <c r="AA63" s="34"/>
      <c r="AB63" s="52">
        <f t="shared" si="62"/>
        <v>0</v>
      </c>
      <c r="AC63" s="45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</row>
    <row r="64" spans="1:106" s="3" customFormat="1" ht="18.75">
      <c r="A64" s="112" t="s">
        <v>204</v>
      </c>
      <c r="B64" s="11" t="s">
        <v>72</v>
      </c>
      <c r="C64" s="34"/>
      <c r="D64" s="34"/>
      <c r="E64" s="34">
        <f t="shared" si="51"/>
        <v>4.5</v>
      </c>
      <c r="F64" s="35">
        <v>135</v>
      </c>
      <c r="G64" s="34">
        <f t="shared" si="53"/>
        <v>0</v>
      </c>
      <c r="H64" s="35">
        <f t="shared" si="52"/>
        <v>0</v>
      </c>
      <c r="I64" s="35">
        <v>0</v>
      </c>
      <c r="J64" s="35">
        <v>0</v>
      </c>
      <c r="K64" s="35">
        <v>0</v>
      </c>
      <c r="L64" s="34">
        <f t="shared" si="54"/>
        <v>135</v>
      </c>
      <c r="M64" s="33"/>
      <c r="N64" s="34">
        <f t="shared" si="55"/>
        <v>0</v>
      </c>
      <c r="O64" s="35"/>
      <c r="P64" s="34">
        <f t="shared" si="56"/>
        <v>0</v>
      </c>
      <c r="Q64" s="35"/>
      <c r="R64" s="34">
        <f t="shared" si="57"/>
        <v>0</v>
      </c>
      <c r="S64" s="35"/>
      <c r="T64" s="34">
        <f t="shared" si="58"/>
        <v>0</v>
      </c>
      <c r="U64" s="35"/>
      <c r="V64" s="34">
        <f t="shared" si="59"/>
        <v>0</v>
      </c>
      <c r="W64" s="35"/>
      <c r="X64" s="34">
        <f t="shared" si="60"/>
        <v>0</v>
      </c>
      <c r="Y64" s="34"/>
      <c r="Z64" s="34">
        <f t="shared" si="61"/>
        <v>0</v>
      </c>
      <c r="AA64" s="34"/>
      <c r="AB64" s="52">
        <f t="shared" si="62"/>
        <v>0</v>
      </c>
      <c r="AC64" s="45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</row>
    <row r="65" spans="1:106" s="3" customFormat="1" ht="56.25">
      <c r="A65" s="112" t="s">
        <v>205</v>
      </c>
      <c r="B65" s="11" t="s">
        <v>71</v>
      </c>
      <c r="C65" s="34"/>
      <c r="D65" s="37" t="s">
        <v>44</v>
      </c>
      <c r="E65" s="34">
        <f t="shared" si="51"/>
        <v>1.5</v>
      </c>
      <c r="F65" s="35">
        <v>45</v>
      </c>
      <c r="G65" s="34">
        <f t="shared" si="53"/>
        <v>0</v>
      </c>
      <c r="H65" s="35">
        <f t="shared" si="52"/>
        <v>0</v>
      </c>
      <c r="I65" s="35">
        <v>0</v>
      </c>
      <c r="J65" s="35">
        <v>0</v>
      </c>
      <c r="K65" s="35">
        <v>0</v>
      </c>
      <c r="L65" s="34">
        <f t="shared" si="54"/>
        <v>45</v>
      </c>
      <c r="M65" s="33"/>
      <c r="N65" s="34">
        <f t="shared" si="55"/>
        <v>0</v>
      </c>
      <c r="O65" s="35"/>
      <c r="P65" s="34">
        <f t="shared" si="56"/>
        <v>0</v>
      </c>
      <c r="Q65" s="35"/>
      <c r="R65" s="34">
        <f t="shared" si="57"/>
        <v>0</v>
      </c>
      <c r="S65" s="35"/>
      <c r="T65" s="34">
        <f t="shared" si="58"/>
        <v>0</v>
      </c>
      <c r="U65" s="35"/>
      <c r="V65" s="34">
        <f t="shared" si="59"/>
        <v>0</v>
      </c>
      <c r="W65" s="35"/>
      <c r="X65" s="34">
        <f t="shared" si="60"/>
        <v>0</v>
      </c>
      <c r="Y65" s="34"/>
      <c r="Z65" s="34">
        <f t="shared" si="61"/>
        <v>0</v>
      </c>
      <c r="AA65" s="34"/>
      <c r="AB65" s="52">
        <f t="shared" si="62"/>
        <v>0</v>
      </c>
      <c r="AC65" s="45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</row>
    <row r="66" spans="1:29" s="4" customFormat="1" ht="18.75">
      <c r="A66" s="234" t="s">
        <v>39</v>
      </c>
      <c r="B66" s="235"/>
      <c r="C66" s="42"/>
      <c r="D66" s="42"/>
      <c r="E66" s="43">
        <f aca="true" t="shared" si="63" ref="E66:AB66">SUM(E57:E65)</f>
        <v>45</v>
      </c>
      <c r="F66" s="43">
        <f t="shared" si="63"/>
        <v>1350</v>
      </c>
      <c r="G66" s="43">
        <f t="shared" si="63"/>
        <v>420</v>
      </c>
      <c r="H66" s="43">
        <f t="shared" si="63"/>
        <v>176</v>
      </c>
      <c r="I66" s="43">
        <f t="shared" si="63"/>
        <v>60</v>
      </c>
      <c r="J66" s="43">
        <f t="shared" si="63"/>
        <v>0</v>
      </c>
      <c r="K66" s="43">
        <f t="shared" si="63"/>
        <v>184</v>
      </c>
      <c r="L66" s="43">
        <f t="shared" si="63"/>
        <v>930</v>
      </c>
      <c r="M66" s="43">
        <f t="shared" si="63"/>
        <v>0</v>
      </c>
      <c r="N66" s="43">
        <f t="shared" si="63"/>
        <v>0</v>
      </c>
      <c r="O66" s="43">
        <f t="shared" si="63"/>
        <v>0</v>
      </c>
      <c r="P66" s="43">
        <f t="shared" si="63"/>
        <v>0</v>
      </c>
      <c r="Q66" s="43">
        <f t="shared" si="63"/>
        <v>0</v>
      </c>
      <c r="R66" s="43">
        <f t="shared" si="63"/>
        <v>0</v>
      </c>
      <c r="S66" s="43">
        <f t="shared" si="63"/>
        <v>0</v>
      </c>
      <c r="T66" s="43">
        <f t="shared" si="63"/>
        <v>0</v>
      </c>
      <c r="U66" s="43">
        <f t="shared" si="63"/>
        <v>0</v>
      </c>
      <c r="V66" s="43">
        <f t="shared" si="63"/>
        <v>0</v>
      </c>
      <c r="W66" s="43">
        <f t="shared" si="63"/>
        <v>0</v>
      </c>
      <c r="X66" s="43">
        <f t="shared" si="63"/>
        <v>0</v>
      </c>
      <c r="Y66" s="43">
        <f t="shared" si="63"/>
        <v>22</v>
      </c>
      <c r="Z66" s="43">
        <f t="shared" si="63"/>
        <v>330</v>
      </c>
      <c r="AA66" s="43">
        <f t="shared" si="63"/>
        <v>6</v>
      </c>
      <c r="AB66" s="54">
        <f t="shared" si="63"/>
        <v>90</v>
      </c>
      <c r="AC66" s="44"/>
    </row>
    <row r="67" spans="1:106" s="7" customFormat="1" ht="26.25" customHeight="1">
      <c r="A67" s="49" t="s">
        <v>32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55"/>
      <c r="AC67" s="46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</row>
    <row r="68" spans="1:29" ht="18.75">
      <c r="A68" s="59" t="s">
        <v>172</v>
      </c>
      <c r="B68" s="23" t="s">
        <v>76</v>
      </c>
      <c r="C68" s="34"/>
      <c r="D68" s="34">
        <v>8</v>
      </c>
      <c r="E68" s="34">
        <f>F68/30</f>
        <v>15</v>
      </c>
      <c r="F68" s="34">
        <v>450</v>
      </c>
      <c r="G68" s="34">
        <f>N68+P68+R68+T68+V68+X68+Z68+AB68</f>
        <v>180</v>
      </c>
      <c r="H68" s="34">
        <v>0</v>
      </c>
      <c r="I68" s="35">
        <v>0</v>
      </c>
      <c r="J68" s="35">
        <v>0</v>
      </c>
      <c r="K68" s="34">
        <v>0</v>
      </c>
      <c r="L68" s="34">
        <f>F68-G68</f>
        <v>270</v>
      </c>
      <c r="M68" s="33"/>
      <c r="N68" s="34">
        <f>M68*$M$7</f>
        <v>0</v>
      </c>
      <c r="O68" s="35"/>
      <c r="P68" s="34">
        <f>O68*$O$7</f>
        <v>0</v>
      </c>
      <c r="Q68" s="35"/>
      <c r="R68" s="34">
        <f>Q68*$Q$7</f>
        <v>0</v>
      </c>
      <c r="S68" s="35"/>
      <c r="T68" s="34">
        <f>S68*$S$7</f>
        <v>0</v>
      </c>
      <c r="U68" s="35"/>
      <c r="V68" s="34">
        <f>U68*$U$7</f>
        <v>0</v>
      </c>
      <c r="W68" s="35"/>
      <c r="X68" s="34">
        <f>W68*$W$7</f>
        <v>0</v>
      </c>
      <c r="Y68" s="34"/>
      <c r="Z68" s="34">
        <f>Y68*$Y$7</f>
        <v>0</v>
      </c>
      <c r="AA68" s="34">
        <v>12</v>
      </c>
      <c r="AB68" s="53">
        <f>AA68*$AA$7</f>
        <v>180</v>
      </c>
      <c r="AC68" s="44"/>
    </row>
    <row r="69" spans="1:106" s="7" customFormat="1" ht="39" customHeight="1">
      <c r="A69" s="236" t="s">
        <v>40</v>
      </c>
      <c r="B69" s="237"/>
      <c r="C69" s="42"/>
      <c r="D69" s="42"/>
      <c r="E69" s="43">
        <f aca="true" t="shared" si="64" ref="E69:AB69">SUM(E68:E68)</f>
        <v>15</v>
      </c>
      <c r="F69" s="43">
        <f t="shared" si="64"/>
        <v>450</v>
      </c>
      <c r="G69" s="43">
        <f t="shared" si="64"/>
        <v>180</v>
      </c>
      <c r="H69" s="43">
        <f t="shared" si="64"/>
        <v>0</v>
      </c>
      <c r="I69" s="43">
        <f t="shared" si="64"/>
        <v>0</v>
      </c>
      <c r="J69" s="43">
        <f t="shared" si="64"/>
        <v>0</v>
      </c>
      <c r="K69" s="43">
        <f t="shared" si="64"/>
        <v>0</v>
      </c>
      <c r="L69" s="43">
        <f t="shared" si="64"/>
        <v>270</v>
      </c>
      <c r="M69" s="43">
        <f t="shared" si="64"/>
        <v>0</v>
      </c>
      <c r="N69" s="43">
        <f t="shared" si="64"/>
        <v>0</v>
      </c>
      <c r="O69" s="43">
        <f t="shared" si="64"/>
        <v>0</v>
      </c>
      <c r="P69" s="43">
        <f t="shared" si="64"/>
        <v>0</v>
      </c>
      <c r="Q69" s="43">
        <f t="shared" si="64"/>
        <v>0</v>
      </c>
      <c r="R69" s="43">
        <f t="shared" si="64"/>
        <v>0</v>
      </c>
      <c r="S69" s="43">
        <f t="shared" si="64"/>
        <v>0</v>
      </c>
      <c r="T69" s="43">
        <f t="shared" si="64"/>
        <v>0</v>
      </c>
      <c r="U69" s="43">
        <f t="shared" si="64"/>
        <v>0</v>
      </c>
      <c r="V69" s="43">
        <f t="shared" si="64"/>
        <v>0</v>
      </c>
      <c r="W69" s="43">
        <f t="shared" si="64"/>
        <v>0</v>
      </c>
      <c r="X69" s="43">
        <f t="shared" si="64"/>
        <v>0</v>
      </c>
      <c r="Y69" s="43">
        <f t="shared" si="64"/>
        <v>0</v>
      </c>
      <c r="Z69" s="43">
        <f t="shared" si="64"/>
        <v>0</v>
      </c>
      <c r="AA69" s="43">
        <f t="shared" si="64"/>
        <v>12</v>
      </c>
      <c r="AB69" s="43">
        <f t="shared" si="64"/>
        <v>180</v>
      </c>
      <c r="AC69" s="46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1:29" ht="19.5" thickBot="1">
      <c r="A70" s="238" t="s">
        <v>41</v>
      </c>
      <c r="B70" s="239"/>
      <c r="C70" s="56"/>
      <c r="D70" s="56"/>
      <c r="E70" s="57">
        <f aca="true" t="shared" si="65" ref="E70:AB70">E66+E69</f>
        <v>60</v>
      </c>
      <c r="F70" s="57">
        <f t="shared" si="65"/>
        <v>1800</v>
      </c>
      <c r="G70" s="57">
        <f t="shared" si="65"/>
        <v>600</v>
      </c>
      <c r="H70" s="57">
        <f t="shared" si="65"/>
        <v>176</v>
      </c>
      <c r="I70" s="57">
        <f t="shared" si="65"/>
        <v>60</v>
      </c>
      <c r="J70" s="57">
        <f t="shared" si="65"/>
        <v>0</v>
      </c>
      <c r="K70" s="57">
        <f t="shared" si="65"/>
        <v>184</v>
      </c>
      <c r="L70" s="57">
        <f t="shared" si="65"/>
        <v>1200</v>
      </c>
      <c r="M70" s="57">
        <f t="shared" si="65"/>
        <v>0</v>
      </c>
      <c r="N70" s="57">
        <f t="shared" si="65"/>
        <v>0</v>
      </c>
      <c r="O70" s="57">
        <f t="shared" si="65"/>
        <v>0</v>
      </c>
      <c r="P70" s="57">
        <f t="shared" si="65"/>
        <v>0</v>
      </c>
      <c r="Q70" s="57">
        <f t="shared" si="65"/>
        <v>0</v>
      </c>
      <c r="R70" s="57">
        <f t="shared" si="65"/>
        <v>0</v>
      </c>
      <c r="S70" s="57">
        <f t="shared" si="65"/>
        <v>0</v>
      </c>
      <c r="T70" s="57">
        <f t="shared" si="65"/>
        <v>0</v>
      </c>
      <c r="U70" s="57">
        <f t="shared" si="65"/>
        <v>0</v>
      </c>
      <c r="V70" s="57">
        <f t="shared" si="65"/>
        <v>0</v>
      </c>
      <c r="W70" s="57">
        <f t="shared" si="65"/>
        <v>0</v>
      </c>
      <c r="X70" s="57">
        <f t="shared" si="65"/>
        <v>0</v>
      </c>
      <c r="Y70" s="57">
        <f t="shared" si="65"/>
        <v>22</v>
      </c>
      <c r="Z70" s="57">
        <f t="shared" si="65"/>
        <v>330</v>
      </c>
      <c r="AA70" s="57">
        <f t="shared" si="65"/>
        <v>18</v>
      </c>
      <c r="AB70" s="58">
        <f t="shared" si="65"/>
        <v>270</v>
      </c>
      <c r="AC70" s="44"/>
    </row>
    <row r="71" spans="1:28" s="18" customFormat="1" ht="39">
      <c r="A71" s="60"/>
      <c r="B71" s="61" t="s">
        <v>30</v>
      </c>
      <c r="C71" s="62"/>
      <c r="D71" s="62"/>
      <c r="E71" s="62">
        <f aca="true" t="shared" si="66" ref="E71:AB71">E37+E53+E69</f>
        <v>60</v>
      </c>
      <c r="F71" s="62">
        <f t="shared" si="66"/>
        <v>1800</v>
      </c>
      <c r="G71" s="62">
        <f t="shared" si="66"/>
        <v>716</v>
      </c>
      <c r="H71" s="62">
        <f t="shared" si="66"/>
        <v>0</v>
      </c>
      <c r="I71" s="62">
        <f t="shared" si="66"/>
        <v>0</v>
      </c>
      <c r="J71" s="62">
        <f t="shared" si="66"/>
        <v>0</v>
      </c>
      <c r="K71" s="62">
        <f t="shared" si="66"/>
        <v>0</v>
      </c>
      <c r="L71" s="62">
        <f t="shared" si="66"/>
        <v>1084</v>
      </c>
      <c r="M71" s="62">
        <f t="shared" si="66"/>
        <v>0</v>
      </c>
      <c r="N71" s="62">
        <f t="shared" si="66"/>
        <v>0</v>
      </c>
      <c r="O71" s="62">
        <f t="shared" si="66"/>
        <v>0</v>
      </c>
      <c r="P71" s="62">
        <f t="shared" si="66"/>
        <v>0</v>
      </c>
      <c r="Q71" s="62">
        <f t="shared" si="66"/>
        <v>12</v>
      </c>
      <c r="R71" s="62">
        <f t="shared" si="66"/>
        <v>180</v>
      </c>
      <c r="S71" s="62">
        <f t="shared" si="66"/>
        <v>9</v>
      </c>
      <c r="T71" s="62">
        <f t="shared" si="66"/>
        <v>180</v>
      </c>
      <c r="U71" s="62">
        <f t="shared" si="66"/>
        <v>0</v>
      </c>
      <c r="V71" s="62">
        <f t="shared" si="66"/>
        <v>0</v>
      </c>
      <c r="W71" s="62">
        <f t="shared" si="66"/>
        <v>11</v>
      </c>
      <c r="X71" s="62">
        <f t="shared" si="66"/>
        <v>176</v>
      </c>
      <c r="Y71" s="62">
        <f t="shared" si="66"/>
        <v>0</v>
      </c>
      <c r="Z71" s="62">
        <f t="shared" si="66"/>
        <v>0</v>
      </c>
      <c r="AA71" s="62">
        <f t="shared" si="66"/>
        <v>12</v>
      </c>
      <c r="AB71" s="62">
        <f t="shared" si="66"/>
        <v>180</v>
      </c>
    </row>
    <row r="72" spans="1:28" s="20" customFormat="1" ht="58.5">
      <c r="A72" s="25"/>
      <c r="B72" s="24" t="s">
        <v>18</v>
      </c>
      <c r="C72" s="40"/>
      <c r="D72" s="40"/>
      <c r="E72" s="40">
        <f aca="true" t="shared" si="67" ref="E72:AB72">E24+E38+E54+E70</f>
        <v>240</v>
      </c>
      <c r="F72" s="40">
        <f t="shared" si="67"/>
        <v>7200</v>
      </c>
      <c r="G72" s="40">
        <f t="shared" si="67"/>
        <v>3007</v>
      </c>
      <c r="H72" s="40">
        <f t="shared" si="67"/>
        <v>1037</v>
      </c>
      <c r="I72" s="40">
        <f t="shared" si="67"/>
        <v>392</v>
      </c>
      <c r="J72" s="40">
        <f t="shared" si="67"/>
        <v>60</v>
      </c>
      <c r="K72" s="40">
        <f t="shared" si="67"/>
        <v>802</v>
      </c>
      <c r="L72" s="40">
        <f t="shared" si="67"/>
        <v>4193</v>
      </c>
      <c r="M72" s="40">
        <f t="shared" si="67"/>
        <v>28</v>
      </c>
      <c r="N72" s="40">
        <f t="shared" si="67"/>
        <v>422</v>
      </c>
      <c r="O72" s="40">
        <f t="shared" si="67"/>
        <v>19</v>
      </c>
      <c r="P72" s="40">
        <f t="shared" si="67"/>
        <v>380</v>
      </c>
      <c r="Q72" s="40">
        <f t="shared" si="67"/>
        <v>24</v>
      </c>
      <c r="R72" s="40">
        <f t="shared" si="67"/>
        <v>362</v>
      </c>
      <c r="S72" s="40">
        <f t="shared" si="67"/>
        <v>21</v>
      </c>
      <c r="T72" s="40">
        <f t="shared" si="67"/>
        <v>420</v>
      </c>
      <c r="U72" s="40">
        <f t="shared" si="67"/>
        <v>22</v>
      </c>
      <c r="V72" s="40">
        <f t="shared" si="67"/>
        <v>330</v>
      </c>
      <c r="W72" s="40">
        <f t="shared" si="67"/>
        <v>26</v>
      </c>
      <c r="X72" s="40">
        <f t="shared" si="67"/>
        <v>493</v>
      </c>
      <c r="Y72" s="40">
        <f t="shared" si="67"/>
        <v>22</v>
      </c>
      <c r="Z72" s="40">
        <f t="shared" si="67"/>
        <v>330</v>
      </c>
      <c r="AA72" s="40">
        <f t="shared" si="67"/>
        <v>18</v>
      </c>
      <c r="AB72" s="40">
        <f t="shared" si="67"/>
        <v>270</v>
      </c>
    </row>
    <row r="73" spans="1:28" ht="18.75">
      <c r="A73" s="9"/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14"/>
      <c r="N73" s="9"/>
      <c r="O73" s="10"/>
      <c r="P73" s="9"/>
      <c r="Q73" s="10"/>
      <c r="R73" s="9"/>
      <c r="S73" s="10"/>
      <c r="T73" s="9"/>
      <c r="U73" s="10"/>
      <c r="V73" s="9"/>
      <c r="W73" s="10"/>
      <c r="X73" s="9"/>
      <c r="Y73" s="9"/>
      <c r="Z73" s="9"/>
      <c r="AA73" s="9"/>
      <c r="AB73" s="9"/>
    </row>
    <row r="74" spans="1:106" s="5" customFormat="1" ht="56.25">
      <c r="A74" s="12"/>
      <c r="B74" s="13" t="s">
        <v>15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>
        <v>30</v>
      </c>
      <c r="N74" s="22"/>
      <c r="O74" s="22">
        <v>30</v>
      </c>
      <c r="P74" s="22"/>
      <c r="Q74" s="22">
        <v>30</v>
      </c>
      <c r="R74" s="22"/>
      <c r="S74" s="22">
        <v>30</v>
      </c>
      <c r="T74" s="22"/>
      <c r="U74" s="22">
        <v>30</v>
      </c>
      <c r="V74" s="22"/>
      <c r="W74" s="22">
        <v>30</v>
      </c>
      <c r="X74" s="22"/>
      <c r="Y74" s="22">
        <v>30</v>
      </c>
      <c r="Z74" s="22"/>
      <c r="AA74" s="22">
        <v>30</v>
      </c>
      <c r="AB74" s="22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s="5" customFormat="1" ht="18.75">
      <c r="A75" s="12"/>
      <c r="B75" s="13" t="s">
        <v>12</v>
      </c>
      <c r="C75" s="22">
        <v>0</v>
      </c>
      <c r="D75" s="22"/>
      <c r="E75" s="22"/>
      <c r="F75" s="22"/>
      <c r="G75" s="22"/>
      <c r="H75" s="22"/>
      <c r="I75" s="22"/>
      <c r="J75" s="22"/>
      <c r="K75" s="22"/>
      <c r="L75" s="22"/>
      <c r="M75" s="22">
        <v>0</v>
      </c>
      <c r="N75" s="22"/>
      <c r="O75" s="22">
        <v>0</v>
      </c>
      <c r="P75" s="22"/>
      <c r="Q75" s="22">
        <v>0</v>
      </c>
      <c r="R75" s="22"/>
      <c r="S75" s="22">
        <v>0</v>
      </c>
      <c r="T75" s="22"/>
      <c r="U75" s="22">
        <v>0</v>
      </c>
      <c r="V75" s="22"/>
      <c r="W75" s="22">
        <v>0</v>
      </c>
      <c r="X75" s="22"/>
      <c r="Y75" s="22">
        <v>0</v>
      </c>
      <c r="Z75" s="22"/>
      <c r="AA75" s="22">
        <v>0</v>
      </c>
      <c r="AB75" s="22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s="5" customFormat="1" ht="18.75">
      <c r="A76" s="12"/>
      <c r="B76" s="13" t="s">
        <v>25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s="5" customFormat="1" ht="18.75">
      <c r="A77" s="12"/>
      <c r="B77" s="13" t="s">
        <v>28</v>
      </c>
      <c r="C77" s="22"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s="5" customFormat="1" ht="18.75">
      <c r="A78" s="12"/>
      <c r="B78" s="13" t="s">
        <v>13</v>
      </c>
      <c r="C78" s="22"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s="5" customFormat="1" ht="18.75">
      <c r="A79" s="12"/>
      <c r="B79" s="13" t="s">
        <v>26</v>
      </c>
      <c r="C79" s="22">
        <v>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s="5" customFormat="1" ht="18.75">
      <c r="A80" s="12"/>
      <c r="B80" s="13" t="s">
        <v>14</v>
      </c>
      <c r="C80" s="22">
        <v>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28" s="29" customFormat="1" ht="18.75">
      <c r="A81" s="12"/>
      <c r="B81" s="13" t="s">
        <v>19</v>
      </c>
      <c r="C81" s="22">
        <v>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2:106" s="26" customFormat="1" ht="18">
      <c r="B82" s="27"/>
      <c r="M82" s="28"/>
      <c r="O82" s="28"/>
      <c r="Q82" s="28"/>
      <c r="S82" s="28"/>
      <c r="U82" s="28"/>
      <c r="W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</row>
    <row r="83" spans="1:106" s="26" customFormat="1" ht="38.25" customHeight="1">
      <c r="A83" s="226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</row>
    <row r="84" spans="2:106" s="26" customFormat="1" ht="18">
      <c r="B84" s="27"/>
      <c r="M84" s="28"/>
      <c r="O84" s="28"/>
      <c r="Q84" s="28"/>
      <c r="S84" s="28"/>
      <c r="U84" s="28"/>
      <c r="W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</row>
    <row r="85" spans="1:106" s="26" customFormat="1" ht="36" customHeight="1">
      <c r="A85" s="226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</row>
    <row r="86" s="229" customFormat="1" ht="18">
      <c r="A86" s="228"/>
    </row>
    <row r="87" spans="2:106" s="26" customFormat="1" ht="18">
      <c r="B87" s="27"/>
      <c r="M87" s="28"/>
      <c r="O87" s="28"/>
      <c r="Q87" s="28"/>
      <c r="S87" s="28"/>
      <c r="U87" s="28"/>
      <c r="W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</row>
    <row r="88" spans="2:106" s="26" customFormat="1" ht="18">
      <c r="B88" s="27"/>
      <c r="M88" s="28"/>
      <c r="O88" s="28"/>
      <c r="Q88" s="28"/>
      <c r="S88" s="28"/>
      <c r="U88" s="28"/>
      <c r="W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</row>
    <row r="89" spans="2:106" s="30" customFormat="1" ht="18">
      <c r="B89" s="31"/>
      <c r="M89" s="32"/>
      <c r="O89" s="32"/>
      <c r="Q89" s="32"/>
      <c r="S89" s="32"/>
      <c r="U89" s="32"/>
      <c r="W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</row>
  </sheetData>
  <sheetProtection/>
  <mergeCells count="64">
    <mergeCell ref="A69:B69"/>
    <mergeCell ref="A70:B70"/>
    <mergeCell ref="A66:B66"/>
    <mergeCell ref="A37:B37"/>
    <mergeCell ref="A24:B24"/>
    <mergeCell ref="A38:B38"/>
    <mergeCell ref="A53:B53"/>
    <mergeCell ref="A54:B54"/>
    <mergeCell ref="A9:AB9"/>
    <mergeCell ref="A25:AB25"/>
    <mergeCell ref="A39:AB39"/>
    <mergeCell ref="A55:AB55"/>
    <mergeCell ref="A23:B23"/>
    <mergeCell ref="A33:B33"/>
    <mergeCell ref="A50:B50"/>
    <mergeCell ref="A86:IV86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83:AB83"/>
    <mergeCell ref="A85:AB85"/>
    <mergeCell ref="W8:X8"/>
    <mergeCell ref="U8:V8"/>
    <mergeCell ref="E4:E7"/>
    <mergeCell ref="C4:C7"/>
    <mergeCell ref="D4:D7"/>
    <mergeCell ref="Q7:R7"/>
    <mergeCell ref="U5:V5"/>
    <mergeCell ref="S7:T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</mergeCells>
  <dataValidations count="3">
    <dataValidation operator="equal" allowBlank="1" showInputMessage="1" showErrorMessage="1" prompt="Введіть данні самостійно!!!" sqref="H73:J73 H52:J52 H35:J36 H68:J68 H41:J49 H11:J22 H27:J32 H57:J65">
      <formula1>0</formula1>
    </dataValidation>
    <dataValidation operator="equal" allowBlank="1" showInputMessage="1" prompt="Введіть кількість годин на тиждень" sqref="W73 Q73 O73 S73 U73 U52 W52 Q52 O52 S52 O68 S68 Q68 W68 U68 W35:W36 U35:U36 S35:S36 O35:O36 Q35:Q36 M11:M22 Q11:Q22 O11:O22 W11:W22 U11:U22 S11:S22 M41:M49 W41:W49 O41:O49 Q41:Q49 S41:S49 U41:U49 S27:S32 O27:O32 W27:W32 U27:U32 M27:M32 S57:S65 Q57:Q65 O57:O65 W57:W65 U57:U65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7" r:id="rId1"/>
  <rowBreaks count="3" manualBreakCount="3">
    <brk id="42" max="27" man="1"/>
    <brk id="72" max="27" man="1"/>
    <brk id="8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2021-10-25T18:46:43Z</cp:lastPrinted>
  <dcterms:created xsi:type="dcterms:W3CDTF">2020-05-18T15:13:16Z</dcterms:created>
  <dcterms:modified xsi:type="dcterms:W3CDTF">2022-12-28T16:33:12Z</dcterms:modified>
  <cp:category/>
  <cp:version/>
  <cp:contentType/>
  <cp:contentStatus/>
</cp:coreProperties>
</file>