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15480" windowHeight="7470" activeTab="0"/>
  </bookViews>
  <sheets>
    <sheet name="Титулка" sheetId="1" r:id="rId1"/>
    <sheet name="Навчальний план" sheetId="2" r:id="rId2"/>
  </sheets>
  <definedNames>
    <definedName name="_xlnm.Print_Titles" localSheetId="1">'Навчальний план'!$2:$8</definedName>
    <definedName name="_xlnm.Print_Area" localSheetId="1">'Навчальний план'!$A$1:$AB$85</definedName>
  </definedNames>
  <calcPr fullCalcOnLoad="1"/>
</workbook>
</file>

<file path=xl/sharedStrings.xml><?xml version="1.0" encoding="utf-8"?>
<sst xmlns="http://schemas.openxmlformats.org/spreadsheetml/2006/main" count="344" uniqueCount="227">
  <si>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</si>
  <si>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</si>
  <si>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</si>
  <si>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</si>
  <si>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</si>
  <si>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</si>
  <si>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</si>
  <si>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</si>
  <si>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</si>
  <si>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</si>
  <si>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Тижнів у семестрі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</si>
  <si>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</si>
  <si>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</si>
  <si>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</si>
  <si>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</si>
  <si>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</si>
  <si>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</si>
  <si>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</si>
  <si>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</si>
  <si>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Атестація</t>
  </si>
  <si>
    <t>4 курс</t>
  </si>
  <si>
    <t>Українська мова (за професійним спрямуванням)</t>
  </si>
  <si>
    <t>Філософія</t>
  </si>
  <si>
    <t>Історія української державності та культури</t>
  </si>
  <si>
    <t>Шифр</t>
  </si>
  <si>
    <t>Навчальних практик</t>
  </si>
  <si>
    <t>Заліків</t>
  </si>
  <si>
    <t xml:space="preserve"> План освітнього  процесу</t>
  </si>
  <si>
    <t>Виробнича пратика</t>
  </si>
  <si>
    <t>Компоненти ОПП</t>
  </si>
  <si>
    <t>РАЗОМ компоненти  ОПП самостійного вибору студента</t>
  </si>
  <si>
    <t>1. Нормативні (обов'язкові) компоненти  ОПП</t>
  </si>
  <si>
    <t xml:space="preserve">2. Компоненти ОПП самостійного вибору студента </t>
  </si>
  <si>
    <t>Лекційні</t>
  </si>
  <si>
    <t xml:space="preserve">Практичні </t>
  </si>
  <si>
    <t xml:space="preserve">Семінарські </t>
  </si>
  <si>
    <t xml:space="preserve">Лабораторні </t>
  </si>
  <si>
    <t xml:space="preserve">Правознавство </t>
  </si>
  <si>
    <t>Соціологія і соціальна інклюзія</t>
  </si>
  <si>
    <t>Безпека життєдіяльності та охорона праці в умовах інклюзії</t>
  </si>
  <si>
    <t>Вища математика</t>
  </si>
  <si>
    <t>Разом (обов'язкові) компоненти  ОПП</t>
  </si>
  <si>
    <t>Разом компоненти самостійного вибору студента ОПП</t>
  </si>
  <si>
    <t>Разом за курс</t>
  </si>
  <si>
    <t>Інформатика і комп'ютерна техніка</t>
  </si>
  <si>
    <t>Вступ до спеціальності</t>
  </si>
  <si>
    <t>Економічна теорія</t>
  </si>
  <si>
    <t>Історія економіки та економічної думки</t>
  </si>
  <si>
    <t>Господарське право</t>
  </si>
  <si>
    <t>Статистика</t>
  </si>
  <si>
    <t>Гроші і кредит</t>
  </si>
  <si>
    <t>Економіко-математичні методи і моделі</t>
  </si>
  <si>
    <t>Іноземна мова (за професійним спрямуванням)</t>
  </si>
  <si>
    <t>4 (3,4)</t>
  </si>
  <si>
    <t>Менеджмент</t>
  </si>
  <si>
    <t>Основи наукових досліджень</t>
  </si>
  <si>
    <t>Економіка підприємства</t>
  </si>
  <si>
    <t>Економіка (мікро-, макроекономіка)</t>
  </si>
  <si>
    <t>Загальнодержавні фінанси</t>
  </si>
  <si>
    <t>Маркетинг</t>
  </si>
  <si>
    <t>Організація і планування виробництва</t>
  </si>
  <si>
    <t>Курсова робота (з макроекономіки)</t>
  </si>
  <si>
    <t>Економічна дипломатія</t>
  </si>
  <si>
    <t>Бухгалтерський облік</t>
  </si>
  <si>
    <t>Міжнародна економіка</t>
  </si>
  <si>
    <t>Економіка праці і соціально-трудові відносини</t>
  </si>
  <si>
    <t>Оптимізаційні методи та моделі</t>
  </si>
  <si>
    <t>Економічний аналіз</t>
  </si>
  <si>
    <t>Інвестування</t>
  </si>
  <si>
    <t>Навчальний тренінг з фаху</t>
  </si>
  <si>
    <t>Інформаційні системи і технології в економіці</t>
  </si>
  <si>
    <t>Державне регулювання економіки</t>
  </si>
  <si>
    <t>Фінансово-економічний контроль</t>
  </si>
  <si>
    <t>Виробнича практика</t>
  </si>
  <si>
    <t>8 (Захист при комісії)</t>
  </si>
  <si>
    <t>Курсова робота (з економіки підприємства)</t>
  </si>
  <si>
    <t>Підготовка бакалаврської роботи/Підготовка до комплексного екзамену зі спеціальності</t>
  </si>
  <si>
    <t>Захист бакалаврської роботи/Комплексний екзамен зі спеціальності</t>
  </si>
  <si>
    <t>Іноземна мова 1</t>
  </si>
  <si>
    <t>Іноземна мова 2</t>
  </si>
  <si>
    <t>6 (5,6)</t>
  </si>
  <si>
    <t>Іміджелогія</t>
  </si>
  <si>
    <t>Проектний аналіз</t>
  </si>
  <si>
    <t>Цифрова економіка</t>
  </si>
  <si>
    <t>Електронна комерція</t>
  </si>
  <si>
    <t>Пакет вибіркових компонент</t>
  </si>
  <si>
    <t>ЗП 01</t>
  </si>
  <si>
    <t>ЗП 03</t>
  </si>
  <si>
    <t>ЗП 04</t>
  </si>
  <si>
    <t>ЗП 05</t>
  </si>
  <si>
    <t>ЗП 06</t>
  </si>
  <si>
    <t>ЗП 07</t>
  </si>
  <si>
    <t>ЗП 08</t>
  </si>
  <si>
    <t>ЗП 09</t>
  </si>
  <si>
    <t>ЗП 12</t>
  </si>
  <si>
    <t>ФП 01</t>
  </si>
  <si>
    <t>ФП 05</t>
  </si>
  <si>
    <t>ФП 06</t>
  </si>
  <si>
    <t>ФП 09</t>
  </si>
  <si>
    <t>ЗП 13</t>
  </si>
  <si>
    <t>ЗП 10</t>
  </si>
  <si>
    <t>ЗП 11</t>
  </si>
  <si>
    <t>ФП 02</t>
  </si>
  <si>
    <t>ФП 03</t>
  </si>
  <si>
    <t>ФП 04</t>
  </si>
  <si>
    <t>ФП 08</t>
  </si>
  <si>
    <t>ФП 11</t>
  </si>
  <si>
    <t>ФП 12</t>
  </si>
  <si>
    <t>КР 01</t>
  </si>
  <si>
    <t>ФП 18</t>
  </si>
  <si>
    <t>ФП 10</t>
  </si>
  <si>
    <t>ФП 13</t>
  </si>
  <si>
    <t>ФП 15</t>
  </si>
  <si>
    <t>ФП 14</t>
  </si>
  <si>
    <t>ФП 16</t>
  </si>
  <si>
    <t>КР 02</t>
  </si>
  <si>
    <t>ФП 17</t>
  </si>
  <si>
    <t>ФП 19</t>
  </si>
  <si>
    <t>ФП 20</t>
  </si>
  <si>
    <t>ЗП 02</t>
  </si>
  <si>
    <t>ФП 07</t>
  </si>
  <si>
    <t>ПН 01</t>
  </si>
  <si>
    <t>ПВ 01</t>
  </si>
  <si>
    <t>СО 01</t>
  </si>
  <si>
    <t>А 01</t>
  </si>
  <si>
    <t>ЗП 14</t>
  </si>
  <si>
    <t>ЗП 15</t>
  </si>
  <si>
    <t>ПВК</t>
  </si>
  <si>
    <t>ФП 21</t>
  </si>
  <si>
    <t>ФП 22</t>
  </si>
  <si>
    <t>ФП 23</t>
  </si>
  <si>
    <t>ЗАТВЕРДЖЕНО</t>
  </si>
  <si>
    <t>Міністерство освіти і науки України</t>
  </si>
  <si>
    <r>
      <t xml:space="preserve">Кваліфікація - </t>
    </r>
    <r>
      <rPr>
        <b/>
        <sz val="8.5"/>
        <color indexed="8"/>
        <rFont val="Times New Roman"/>
        <family val="1"/>
      </rPr>
      <t>Бакалавр з економіки</t>
    </r>
  </si>
  <si>
    <r>
      <t xml:space="preserve">Термін навчання - </t>
    </r>
    <r>
      <rPr>
        <b/>
        <sz val="9"/>
        <color indexed="8"/>
        <rFont val="Times New Roman"/>
        <family val="1"/>
      </rPr>
      <t>3 роки та 10 місяців</t>
    </r>
  </si>
  <si>
    <t>НАВЧАЛЬНИЙ ПЛАН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</si>
  <si>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</si>
  <si>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</si>
  <si>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</si>
  <si>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r>
      <t xml:space="preserve">галузі знань  </t>
    </r>
    <r>
      <rPr>
        <b/>
        <sz val="9"/>
        <color indexed="8"/>
        <rFont val="Times New Roman"/>
        <family val="1"/>
      </rPr>
      <t xml:space="preserve">05 Соціальні та поведінкові науки </t>
    </r>
  </si>
  <si>
    <r>
      <t xml:space="preserve">спеціальності  </t>
    </r>
    <r>
      <rPr>
        <b/>
        <sz val="9"/>
        <color indexed="8"/>
        <rFont val="Times New Roman"/>
        <family val="1"/>
      </rPr>
      <t>051 Економіка</t>
    </r>
  </si>
  <si>
    <r>
      <t xml:space="preserve">Форма навчання - </t>
    </r>
    <r>
      <rPr>
        <b/>
        <sz val="9"/>
        <color indexed="8"/>
        <rFont val="Times New Roman"/>
        <family val="1"/>
      </rPr>
      <t>денна</t>
    </r>
  </si>
  <si>
    <t>І. Графік освітнього процесу</t>
  </si>
  <si>
    <t>Курс</t>
  </si>
  <si>
    <t>Вересень</t>
  </si>
  <si>
    <t>29.09-5.10</t>
  </si>
  <si>
    <t>Жовтень</t>
  </si>
  <si>
    <t>27.10-2.11</t>
  </si>
  <si>
    <t>Листопад</t>
  </si>
  <si>
    <t>Грудень</t>
  </si>
  <si>
    <t>29.12-4.01</t>
  </si>
  <si>
    <t>Січень</t>
  </si>
  <si>
    <t>26.01-1.02</t>
  </si>
  <si>
    <t>Лютий</t>
  </si>
  <si>
    <t>23.02-1.03</t>
  </si>
  <si>
    <t>Березень</t>
  </si>
  <si>
    <t>30.03-5.04</t>
  </si>
  <si>
    <t>Квітень</t>
  </si>
  <si>
    <t>27.04-3.05</t>
  </si>
  <si>
    <t>Травень</t>
  </si>
  <si>
    <t>Червень</t>
  </si>
  <si>
    <t>29.06-5.07</t>
  </si>
  <si>
    <t>Липень</t>
  </si>
  <si>
    <t>27.07-1.08</t>
  </si>
  <si>
    <t>Серпень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</si>
  <si>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</si>
  <si>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</si>
  <si>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</si>
  <si>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</si>
  <si>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</si>
  <si>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</si>
  <si>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</si>
  <si>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</si>
  <si>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</si>
  <si>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</si>
  <si>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</si>
  <si>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</si>
  <si>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</si>
  <si>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</si>
  <si>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</si>
  <si>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</si>
  <si>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</si>
  <si>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</si>
  <si>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</si>
  <si>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</si>
  <si>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</si>
  <si>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</si>
  <si>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</si>
  <si>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Е</t>
  </si>
  <si>
    <t>К</t>
  </si>
  <si>
    <t>Кс</t>
  </si>
  <si>
    <t>Пн</t>
  </si>
  <si>
    <t>Пв</t>
  </si>
  <si>
    <t>А</t>
  </si>
  <si>
    <t>Позначення:</t>
  </si>
  <si>
    <t>теоретичне навчання;</t>
  </si>
  <si>
    <t>екзаменаційна сесія;</t>
  </si>
  <si>
    <t>П</t>
  </si>
  <si>
    <t>практика;</t>
  </si>
  <si>
    <t>К/Кс</t>
  </si>
  <si>
    <t>канікули;</t>
  </si>
  <si>
    <t>Бр</t>
  </si>
  <si>
    <t>бакалаврська робота</t>
  </si>
  <si>
    <t>атестація</t>
  </si>
  <si>
    <t>ІІ. Зведені дані про бюджет часу, тижні</t>
  </si>
  <si>
    <t>ІІІ. Практика</t>
  </si>
  <si>
    <t>IV. Атестація</t>
  </si>
  <si>
    <t>Семестр</t>
  </si>
  <si>
    <t>Теоретичне навчання</t>
  </si>
  <si>
    <t>Екзаменаційна сесія</t>
  </si>
  <si>
    <t>Практика (навчальна, виробнича)</t>
  </si>
  <si>
    <t>Атестація (ЗБР)</t>
  </si>
  <si>
    <t>Атестація (КЕзіС)</t>
  </si>
  <si>
    <t>Канікули/канікули святкові</t>
  </si>
  <si>
    <t>Разом</t>
  </si>
  <si>
    <t>Назва практики</t>
  </si>
  <si>
    <t>Тижні</t>
  </si>
  <si>
    <t>Кредити ЄКТС</t>
  </si>
  <si>
    <t>Назва навчальної дисципліни</t>
  </si>
  <si>
    <t>Форма атестації</t>
  </si>
  <si>
    <t>Навчальна</t>
  </si>
  <si>
    <t>Навчальні дисципліни професійної підготовки</t>
  </si>
  <si>
    <t>Комплексний екзамен або захист бакалаврської роботи</t>
  </si>
  <si>
    <t>Виробнича</t>
  </si>
  <si>
    <t xml:space="preserve">     Навчально-реабілітаційний заклад вищої освіти                                  "Кам'янець-Подільський державний інститут"</t>
  </si>
  <si>
    <t>Голова Вченої ради, в.о. ректора</t>
  </si>
  <si>
    <r>
      <t xml:space="preserve">за освітньо-професійною програмою </t>
    </r>
    <r>
      <rPr>
        <b/>
        <sz val="9"/>
        <color indexed="8"/>
        <rFont val="Times New Roman"/>
        <family val="1"/>
      </rPr>
      <t>Економіка (2022)</t>
    </r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</si>
</sst>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5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Arial Cyr"/>
      <family val="2"/>
    </font>
    <font>
      <sz val="12"/>
      <name val="Times New Roman"/>
      <family val="1"/>
    </font>
    <font>
      <b/>
      <sz val="10"/>
      <name val="Arial Cyr"/>
      <family val="2"/>
    </font>
    <font>
      <b/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7.5"/>
      <color indexed="8"/>
      <name val="Times New Roman"/>
      <family val="1"/>
    </font>
    <font>
      <sz val="7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5"/>
      <color theme="1"/>
      <name val="Times New Roman"/>
      <family val="1"/>
    </font>
    <font>
      <sz val="7"/>
      <color theme="1"/>
      <name val="Times New Roman"/>
      <family val="1"/>
    </font>
    <font>
      <sz val="7.5"/>
      <color theme="1"/>
      <name val="Times New Roman"/>
      <family val="1"/>
    </font>
    <font>
      <sz val="7.5"/>
      <color theme="1"/>
      <name val="Calibri"/>
      <family val="2"/>
    </font>
    <font>
      <b/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3" fillId="5" borderId="10" xfId="0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9" fillId="1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7" fillId="10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12" xfId="0" applyFont="1" applyFill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2" fillId="36" borderId="17" xfId="0" applyFont="1" applyFill="1" applyBorder="1" applyAlignment="1">
      <alignment/>
    </xf>
    <xf numFmtId="0" fontId="6" fillId="36" borderId="17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5" borderId="13" xfId="0" applyFont="1" applyFill="1" applyBorder="1" applyAlignment="1">
      <alignment/>
    </xf>
    <xf numFmtId="0" fontId="7" fillId="5" borderId="13" xfId="0" applyFont="1" applyFill="1" applyBorder="1" applyAlignment="1">
      <alignment wrapText="1"/>
    </xf>
    <xf numFmtId="0" fontId="6" fillId="38" borderId="13" xfId="0" applyFont="1" applyFill="1" applyBorder="1" applyAlignment="1">
      <alignment horizontal="center" vertical="center"/>
    </xf>
    <xf numFmtId="0" fontId="63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9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20" xfId="0" applyFont="1" applyBorder="1" applyAlignment="1">
      <alignment/>
    </xf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49" fontId="67" fillId="0" borderId="21" xfId="0" applyNumberFormat="1" applyFont="1" applyBorder="1" applyAlignment="1">
      <alignment horizontal="center" vertical="center" textRotation="90"/>
    </xf>
    <xf numFmtId="49" fontId="67" fillId="0" borderId="22" xfId="0" applyNumberFormat="1" applyFont="1" applyBorder="1" applyAlignment="1">
      <alignment horizontal="center" vertical="center" textRotation="90"/>
    </xf>
    <xf numFmtId="49" fontId="67" fillId="0" borderId="23" xfId="0" applyNumberFormat="1" applyFont="1" applyBorder="1" applyAlignment="1">
      <alignment horizontal="center" vertical="center" textRotation="90"/>
    </xf>
    <xf numFmtId="49" fontId="67" fillId="0" borderId="24" xfId="0" applyNumberFormat="1" applyFont="1" applyBorder="1" applyAlignment="1">
      <alignment horizontal="center" vertical="center" textRotation="90"/>
    </xf>
    <xf numFmtId="49" fontId="67" fillId="0" borderId="25" xfId="0" applyNumberFormat="1" applyFont="1" applyBorder="1" applyAlignment="1">
      <alignment horizontal="center" vertical="center" textRotation="90"/>
    </xf>
    <xf numFmtId="49" fontId="67" fillId="0" borderId="26" xfId="0" applyNumberFormat="1" applyFont="1" applyBorder="1" applyAlignment="1">
      <alignment horizontal="center" vertical="center" textRotation="90"/>
    </xf>
    <xf numFmtId="49" fontId="67" fillId="0" borderId="27" xfId="0" applyNumberFormat="1" applyFont="1" applyBorder="1" applyAlignment="1">
      <alignment horizontal="center" vertical="center" textRotation="90"/>
    </xf>
    <xf numFmtId="49" fontId="67" fillId="0" borderId="28" xfId="0" applyNumberFormat="1" applyFont="1" applyBorder="1" applyAlignment="1">
      <alignment horizontal="center" vertical="center" textRotation="90"/>
    </xf>
    <xf numFmtId="49" fontId="67" fillId="0" borderId="29" xfId="0" applyNumberFormat="1" applyFont="1" applyBorder="1" applyAlignment="1">
      <alignment horizontal="center" vertical="center" textRotation="90"/>
    </xf>
    <xf numFmtId="0" fontId="68" fillId="0" borderId="27" xfId="0" applyFont="1" applyBorder="1" applyAlignment="1">
      <alignment horizontal="center"/>
    </xf>
    <xf numFmtId="0" fontId="68" fillId="0" borderId="28" xfId="0" applyFont="1" applyBorder="1" applyAlignment="1">
      <alignment horizontal="center"/>
    </xf>
    <xf numFmtId="0" fontId="68" fillId="0" borderId="29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66" fillId="0" borderId="32" xfId="0" applyFont="1" applyBorder="1" applyAlignment="1">
      <alignment horizontal="center"/>
    </xf>
    <xf numFmtId="0" fontId="66" fillId="0" borderId="33" xfId="0" applyFont="1" applyBorder="1" applyAlignment="1">
      <alignment horizontal="center"/>
    </xf>
    <xf numFmtId="0" fontId="66" fillId="0" borderId="34" xfId="0" applyFont="1" applyBorder="1" applyAlignment="1">
      <alignment horizontal="center"/>
    </xf>
    <xf numFmtId="0" fontId="66" fillId="0" borderId="35" xfId="0" applyFont="1" applyBorder="1" applyAlignment="1">
      <alignment horizontal="center"/>
    </xf>
    <xf numFmtId="0" fontId="66" fillId="0" borderId="36" xfId="0" applyFont="1" applyBorder="1" applyAlignment="1">
      <alignment horizontal="center"/>
    </xf>
    <xf numFmtId="0" fontId="66" fillId="0" borderId="37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6" fillId="0" borderId="38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6" fillId="0" borderId="28" xfId="0" applyFont="1" applyBorder="1" applyAlignment="1">
      <alignment horizontal="center"/>
    </xf>
    <xf numFmtId="0" fontId="66" fillId="0" borderId="29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39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70" fillId="0" borderId="40" xfId="0" applyFont="1" applyBorder="1" applyAlignment="1">
      <alignment horizontal="center"/>
    </xf>
    <xf numFmtId="0" fontId="66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32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7" fillId="0" borderId="32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6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8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68" fillId="0" borderId="41" xfId="0" applyFont="1" applyBorder="1" applyAlignment="1">
      <alignment horizontal="center"/>
    </xf>
    <xf numFmtId="0" fontId="66" fillId="0" borderId="42" xfId="0" applyFont="1" applyBorder="1" applyAlignment="1">
      <alignment vertical="center" textRotation="90"/>
    </xf>
    <xf numFmtId="0" fontId="66" fillId="0" borderId="43" xfId="0" applyFont="1" applyBorder="1" applyAlignment="1">
      <alignment vertical="center" textRotation="90"/>
    </xf>
    <xf numFmtId="0" fontId="66" fillId="0" borderId="44" xfId="0" applyFont="1" applyBorder="1" applyAlignment="1">
      <alignment vertical="center" textRotation="90"/>
    </xf>
    <xf numFmtId="0" fontId="69" fillId="0" borderId="32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 textRotation="90"/>
    </xf>
    <xf numFmtId="49" fontId="67" fillId="0" borderId="32" xfId="0" applyNumberFormat="1" applyFont="1" applyBorder="1" applyAlignment="1">
      <alignment horizontal="center" vertical="center" textRotation="90"/>
    </xf>
    <xf numFmtId="49" fontId="67" fillId="0" borderId="42" xfId="0" applyNumberFormat="1" applyFont="1" applyBorder="1" applyAlignment="1">
      <alignment horizontal="center" vertical="center" textRotation="90"/>
    </xf>
    <xf numFmtId="0" fontId="69" fillId="0" borderId="27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 textRotation="90"/>
    </xf>
    <xf numFmtId="0" fontId="71" fillId="0" borderId="0" xfId="0" applyFont="1" applyAlignment="1">
      <alignment horizontal="right"/>
    </xf>
    <xf numFmtId="0" fontId="67" fillId="0" borderId="43" xfId="0" applyFont="1" applyBorder="1" applyAlignment="1">
      <alignment horizontal="center" vertical="center" textRotation="90"/>
    </xf>
    <xf numFmtId="0" fontId="67" fillId="0" borderId="44" xfId="0" applyFont="1" applyBorder="1" applyAlignment="1">
      <alignment horizontal="center" vertical="center" textRotation="90"/>
    </xf>
    <xf numFmtId="0" fontId="67" fillId="0" borderId="46" xfId="0" applyFont="1" applyBorder="1" applyAlignment="1">
      <alignment horizontal="center" vertical="center" textRotation="90"/>
    </xf>
    <xf numFmtId="0" fontId="67" fillId="0" borderId="47" xfId="0" applyFont="1" applyBorder="1" applyAlignment="1">
      <alignment horizontal="center" vertical="center" textRotation="90"/>
    </xf>
    <xf numFmtId="0" fontId="67" fillId="0" borderId="48" xfId="0" applyFont="1" applyBorder="1" applyAlignment="1">
      <alignment horizontal="center" vertical="center" textRotation="90"/>
    </xf>
    <xf numFmtId="0" fontId="67" fillId="0" borderId="49" xfId="0" applyFont="1" applyBorder="1" applyAlignment="1">
      <alignment horizontal="center" vertical="center" textRotation="90"/>
    </xf>
    <xf numFmtId="0" fontId="67" fillId="0" borderId="50" xfId="0" applyFont="1" applyBorder="1" applyAlignment="1">
      <alignment horizontal="center" vertical="center" textRotation="90"/>
    </xf>
    <xf numFmtId="0" fontId="67" fillId="0" borderId="51" xfId="0" applyFont="1" applyBorder="1" applyAlignment="1">
      <alignment horizontal="center" vertical="center" textRotation="90"/>
    </xf>
    <xf numFmtId="0" fontId="67" fillId="0" borderId="46" xfId="0" applyFont="1" applyBorder="1" applyAlignment="1">
      <alignment horizontal="center" vertical="center" textRotation="90" wrapText="1"/>
    </xf>
    <xf numFmtId="0" fontId="67" fillId="0" borderId="47" xfId="0" applyFont="1" applyBorder="1" applyAlignment="1">
      <alignment horizontal="center" vertical="center" textRotation="90" wrapText="1"/>
    </xf>
    <xf numFmtId="0" fontId="67" fillId="0" borderId="48" xfId="0" applyFont="1" applyBorder="1" applyAlignment="1">
      <alignment horizontal="center" vertical="center" textRotation="90" wrapText="1"/>
    </xf>
    <xf numFmtId="0" fontId="67" fillId="0" borderId="49" xfId="0" applyFont="1" applyBorder="1" applyAlignment="1">
      <alignment horizontal="center" vertical="center" textRotation="90" wrapText="1"/>
    </xf>
    <xf numFmtId="0" fontId="67" fillId="0" borderId="50" xfId="0" applyFont="1" applyBorder="1" applyAlignment="1">
      <alignment horizontal="center" vertical="center" textRotation="90" wrapText="1"/>
    </xf>
    <xf numFmtId="0" fontId="67" fillId="0" borderId="51" xfId="0" applyFont="1" applyBorder="1" applyAlignment="1">
      <alignment horizontal="center" vertical="center" textRotation="90" wrapText="1"/>
    </xf>
    <xf numFmtId="0" fontId="67" fillId="0" borderId="52" xfId="0" applyFont="1" applyBorder="1" applyAlignment="1">
      <alignment horizontal="center" vertical="center" textRotation="90" wrapText="1"/>
    </xf>
    <xf numFmtId="0" fontId="67" fillId="0" borderId="0" xfId="0" applyFont="1" applyAlignment="1">
      <alignment horizontal="center" vertical="center" textRotation="90" wrapText="1"/>
    </xf>
    <xf numFmtId="0" fontId="67" fillId="0" borderId="41" xfId="0" applyFont="1" applyBorder="1" applyAlignment="1">
      <alignment horizontal="center" vertical="center" textRotation="90" wrapText="1"/>
    </xf>
    <xf numFmtId="0" fontId="67" fillId="0" borderId="52" xfId="0" applyFont="1" applyBorder="1" applyAlignment="1">
      <alignment horizontal="center" vertical="center" textRotation="90"/>
    </xf>
    <xf numFmtId="0" fontId="67" fillId="0" borderId="0" xfId="0" applyFont="1" applyAlignment="1">
      <alignment horizontal="center" vertical="center" textRotation="90"/>
    </xf>
    <xf numFmtId="0" fontId="67" fillId="0" borderId="41" xfId="0" applyFont="1" applyBorder="1" applyAlignment="1">
      <alignment horizontal="center" vertical="center" textRotation="90"/>
    </xf>
    <xf numFmtId="0" fontId="67" fillId="0" borderId="45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 textRotation="90"/>
    </xf>
    <xf numFmtId="0" fontId="67" fillId="0" borderId="45" xfId="0" applyFont="1" applyBorder="1" applyAlignment="1">
      <alignment horizontal="center" vertical="center" textRotation="90"/>
    </xf>
    <xf numFmtId="0" fontId="67" fillId="0" borderId="54" xfId="0" applyFont="1" applyBorder="1" applyAlignment="1">
      <alignment horizontal="center" vertical="center" textRotation="90"/>
    </xf>
    <xf numFmtId="0" fontId="67" fillId="0" borderId="45" xfId="0" applyFont="1" applyBorder="1" applyAlignment="1">
      <alignment horizontal="center" vertical="center" textRotation="90" wrapText="1"/>
    </xf>
    <xf numFmtId="0" fontId="67" fillId="0" borderId="54" xfId="0" applyFont="1" applyBorder="1" applyAlignment="1">
      <alignment horizontal="center" vertical="center" textRotation="90" wrapText="1"/>
    </xf>
    <xf numFmtId="0" fontId="67" fillId="0" borderId="45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0" fontId="72" fillId="0" borderId="52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73" fillId="0" borderId="50" xfId="0" applyFont="1" applyBorder="1" applyAlignment="1">
      <alignment horizontal="center" vertical="center" wrapText="1"/>
    </xf>
    <xf numFmtId="0" fontId="73" fillId="0" borderId="41" xfId="0" applyFont="1" applyBorder="1" applyAlignment="1">
      <alignment horizontal="center" vertical="center" wrapText="1"/>
    </xf>
    <xf numFmtId="0" fontId="73" fillId="0" borderId="51" xfId="0" applyFont="1" applyBorder="1" applyAlignment="1">
      <alignment horizontal="center" vertical="center" wrapText="1"/>
    </xf>
    <xf numFmtId="0" fontId="74" fillId="0" borderId="45" xfId="0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 wrapText="1"/>
    </xf>
    <xf numFmtId="0" fontId="67" fillId="0" borderId="52" xfId="0" applyFont="1" applyBorder="1" applyAlignment="1">
      <alignment horizontal="center" vertical="center" wrapText="1"/>
    </xf>
    <xf numFmtId="0" fontId="67" fillId="0" borderId="47" xfId="0" applyFont="1" applyBorder="1" applyAlignment="1">
      <alignment horizontal="center" vertical="center" wrapText="1"/>
    </xf>
    <xf numFmtId="0" fontId="67" fillId="0" borderId="48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49" xfId="0" applyFont="1" applyBorder="1" applyAlignment="1">
      <alignment horizontal="center" vertical="center" wrapText="1"/>
    </xf>
    <xf numFmtId="0" fontId="67" fillId="0" borderId="50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51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/>
    </xf>
    <xf numFmtId="0" fontId="74" fillId="0" borderId="53" xfId="0" applyFont="1" applyBorder="1" applyAlignment="1">
      <alignment horizontal="center"/>
    </xf>
    <xf numFmtId="0" fontId="74" fillId="0" borderId="54" xfId="0" applyFont="1" applyBorder="1" applyAlignment="1">
      <alignment horizontal="center"/>
    </xf>
    <xf numFmtId="0" fontId="67" fillId="0" borderId="42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67" fillId="0" borderId="45" xfId="0" applyFont="1" applyBorder="1" applyAlignment="1">
      <alignment horizontal="left" vertical="center"/>
    </xf>
    <xf numFmtId="0" fontId="67" fillId="0" borderId="53" xfId="0" applyFont="1" applyBorder="1" applyAlignment="1">
      <alignment horizontal="left" vertical="center"/>
    </xf>
    <xf numFmtId="0" fontId="67" fillId="0" borderId="54" xfId="0" applyFont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7" fillId="0" borderId="45" xfId="0" applyFont="1" applyBorder="1" applyAlignment="1">
      <alignment horizontal="center"/>
    </xf>
    <xf numFmtId="0" fontId="67" fillId="0" borderId="5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37" borderId="12" xfId="0" applyFont="1" applyFill="1" applyBorder="1" applyAlignment="1">
      <alignment wrapText="1"/>
    </xf>
    <xf numFmtId="0" fontId="5" fillId="37" borderId="12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37" borderId="61" xfId="0" applyNumberFormat="1" applyFont="1" applyFill="1" applyBorder="1" applyAlignment="1">
      <alignment horizontal="center" wrapText="1"/>
    </xf>
    <xf numFmtId="0" fontId="0" fillId="0" borderId="62" xfId="0" applyNumberFormat="1" applyBorder="1" applyAlignment="1">
      <alignment horizontal="center" wrapText="1"/>
    </xf>
    <xf numFmtId="0" fontId="0" fillId="0" borderId="63" xfId="0" applyNumberFormat="1" applyBorder="1" applyAlignment="1">
      <alignment horizontal="center" wrapText="1"/>
    </xf>
    <xf numFmtId="0" fontId="6" fillId="39" borderId="64" xfId="0" applyFont="1" applyFill="1" applyBorder="1" applyAlignment="1">
      <alignment horizontal="left"/>
    </xf>
    <xf numFmtId="0" fontId="11" fillId="39" borderId="11" xfId="0" applyFont="1" applyFill="1" applyBorder="1" applyAlignment="1">
      <alignment horizontal="left"/>
    </xf>
    <xf numFmtId="0" fontId="6" fillId="39" borderId="64" xfId="0" applyFont="1" applyFill="1" applyBorder="1" applyAlignment="1">
      <alignment horizontal="left" wrapText="1"/>
    </xf>
    <xf numFmtId="0" fontId="11" fillId="39" borderId="11" xfId="0" applyFont="1" applyFill="1" applyBorder="1" applyAlignment="1">
      <alignment horizontal="left" wrapText="1"/>
    </xf>
    <xf numFmtId="0" fontId="6" fillId="39" borderId="65" xfId="0" applyFont="1" applyFill="1" applyBorder="1" applyAlignment="1">
      <alignment horizontal="center"/>
    </xf>
    <xf numFmtId="0" fontId="11" fillId="39" borderId="66" xfId="0" applyFont="1" applyFill="1" applyBorder="1" applyAlignment="1">
      <alignment horizontal="center"/>
    </xf>
    <xf numFmtId="0" fontId="6" fillId="39" borderId="67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tabSelected="1" zoomScale="115" zoomScaleNormal="115" zoomScalePageLayoutView="0" workbookViewId="0" topLeftCell="A1">
      <selection activeCell="O8" sqref="O8:AJ8"/>
    </sheetView>
  </sheetViews>
  <sheetFormatPr defaultColWidth="9.00390625" defaultRowHeight="12.75"/>
  <cols>
    <col min="1" max="1" width="2.75390625" style="109" customWidth="1"/>
    <col min="2" max="8" width="2.375" style="109" customWidth="1"/>
    <col min="9" max="9" width="3.00390625" style="109" customWidth="1"/>
    <col min="10" max="10" width="3.375" style="109" customWidth="1"/>
    <col min="11" max="11" width="3.125" style="109" customWidth="1"/>
    <col min="12" max="53" width="2.375" style="109" customWidth="1"/>
    <col min="54" max="16384" width="9.125" style="109" customWidth="1"/>
  </cols>
  <sheetData>
    <row r="1" spans="2:39" s="69" customFormat="1" ht="12">
      <c r="B1" s="121" t="s">
        <v>131</v>
      </c>
      <c r="C1" s="122"/>
      <c r="D1" s="122"/>
      <c r="E1" s="122"/>
      <c r="F1" s="122"/>
      <c r="G1" s="122"/>
      <c r="H1" s="122"/>
      <c r="I1" s="122"/>
      <c r="J1" s="122"/>
      <c r="K1" s="122"/>
      <c r="O1" s="122" t="s">
        <v>132</v>
      </c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M1" s="70" t="s">
        <v>133</v>
      </c>
    </row>
    <row r="2" spans="11:39" s="69" customFormat="1" ht="30.75" customHeight="1">
      <c r="K2" s="120"/>
      <c r="L2" s="120"/>
      <c r="M2" s="123" t="s">
        <v>224</v>
      </c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69" t="s">
        <v>134</v>
      </c>
    </row>
    <row r="3" spans="2:39" s="69" customFormat="1" ht="12">
      <c r="B3" s="122" t="s">
        <v>225</v>
      </c>
      <c r="C3" s="122"/>
      <c r="D3" s="122"/>
      <c r="E3" s="122"/>
      <c r="F3" s="122"/>
      <c r="G3" s="122"/>
      <c r="H3" s="122"/>
      <c r="I3" s="122"/>
      <c r="J3" s="122"/>
      <c r="K3" s="122"/>
      <c r="O3" s="121" t="s">
        <v>135</v>
      </c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M3" s="69" t="s">
        <v>136</v>
      </c>
    </row>
    <row r="4" spans="3:36" s="69" customFormat="1" ht="12">
      <c r="C4" s="71"/>
      <c r="D4" s="71"/>
      <c r="E4" s="71"/>
      <c r="F4" s="69" t="s">
        <v>137</v>
      </c>
      <c r="O4" s="122" t="s">
        <v>138</v>
      </c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</row>
    <row r="5" spans="15:36" s="69" customFormat="1" ht="12">
      <c r="O5" s="122" t="s">
        <v>139</v>
      </c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</row>
    <row r="6" spans="15:36" s="69" customFormat="1" ht="12">
      <c r="O6" s="122" t="s">
        <v>140</v>
      </c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</row>
    <row r="7" spans="15:36" s="69" customFormat="1" ht="12">
      <c r="O7" s="122" t="s">
        <v>226</v>
      </c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</row>
    <row r="8" spans="15:36" s="69" customFormat="1" ht="12">
      <c r="O8" s="122" t="s">
        <v>141</v>
      </c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</row>
    <row r="9" spans="15:36" s="69" customFormat="1" ht="12"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spans="1:53" s="69" customFormat="1" ht="12.75" thickBot="1">
      <c r="A10" s="125" t="s">
        <v>142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</row>
    <row r="11" spans="1:53" s="73" customFormat="1" ht="18" customHeight="1" thickBot="1">
      <c r="A11" s="126" t="s">
        <v>143</v>
      </c>
      <c r="B11" s="129" t="s">
        <v>144</v>
      </c>
      <c r="C11" s="129"/>
      <c r="D11" s="129"/>
      <c r="E11" s="130"/>
      <c r="F11" s="131" t="s">
        <v>145</v>
      </c>
      <c r="G11" s="129" t="s">
        <v>146</v>
      </c>
      <c r="H11" s="129"/>
      <c r="I11" s="129"/>
      <c r="J11" s="132" t="s">
        <v>147</v>
      </c>
      <c r="K11" s="134" t="s">
        <v>148</v>
      </c>
      <c r="L11" s="135"/>
      <c r="M11" s="135"/>
      <c r="N11" s="136"/>
      <c r="O11" s="129" t="s">
        <v>149</v>
      </c>
      <c r="P11" s="129"/>
      <c r="Q11" s="129"/>
      <c r="R11" s="130"/>
      <c r="S11" s="131" t="s">
        <v>150</v>
      </c>
      <c r="T11" s="129" t="s">
        <v>151</v>
      </c>
      <c r="U11" s="129"/>
      <c r="V11" s="129"/>
      <c r="W11" s="132" t="s">
        <v>152</v>
      </c>
      <c r="X11" s="129" t="s">
        <v>153</v>
      </c>
      <c r="Y11" s="129"/>
      <c r="Z11" s="129"/>
      <c r="AA11" s="132" t="s">
        <v>154</v>
      </c>
      <c r="AB11" s="129" t="s">
        <v>155</v>
      </c>
      <c r="AC11" s="129"/>
      <c r="AD11" s="129"/>
      <c r="AE11" s="130"/>
      <c r="AF11" s="131" t="s">
        <v>156</v>
      </c>
      <c r="AG11" s="129" t="s">
        <v>157</v>
      </c>
      <c r="AH11" s="129"/>
      <c r="AI11" s="129"/>
      <c r="AJ11" s="132" t="s">
        <v>158</v>
      </c>
      <c r="AK11" s="134" t="s">
        <v>159</v>
      </c>
      <c r="AL11" s="135"/>
      <c r="AM11" s="135"/>
      <c r="AN11" s="136"/>
      <c r="AO11" s="129" t="s">
        <v>160</v>
      </c>
      <c r="AP11" s="129"/>
      <c r="AQ11" s="129"/>
      <c r="AR11" s="130"/>
      <c r="AS11" s="131" t="s">
        <v>161</v>
      </c>
      <c r="AT11" s="129" t="s">
        <v>162</v>
      </c>
      <c r="AU11" s="129"/>
      <c r="AV11" s="129"/>
      <c r="AW11" s="132" t="s">
        <v>163</v>
      </c>
      <c r="AX11" s="129" t="s">
        <v>164</v>
      </c>
      <c r="AY11" s="129"/>
      <c r="AZ11" s="129"/>
      <c r="BA11" s="129"/>
    </row>
    <row r="12" spans="1:53" s="73" customFormat="1" ht="27" thickBot="1">
      <c r="A12" s="127"/>
      <c r="B12" s="74" t="s">
        <v>165</v>
      </c>
      <c r="C12" s="75" t="s">
        <v>166</v>
      </c>
      <c r="D12" s="75" t="s">
        <v>167</v>
      </c>
      <c r="E12" s="76" t="s">
        <v>168</v>
      </c>
      <c r="F12" s="131"/>
      <c r="G12" s="74" t="s">
        <v>169</v>
      </c>
      <c r="H12" s="75" t="s">
        <v>170</v>
      </c>
      <c r="I12" s="76" t="s">
        <v>171</v>
      </c>
      <c r="J12" s="133"/>
      <c r="K12" s="77" t="s">
        <v>172</v>
      </c>
      <c r="L12" s="78" t="s">
        <v>173</v>
      </c>
      <c r="M12" s="78" t="s">
        <v>174</v>
      </c>
      <c r="N12" s="79" t="s">
        <v>175</v>
      </c>
      <c r="O12" s="80" t="s">
        <v>165</v>
      </c>
      <c r="P12" s="81" t="s">
        <v>166</v>
      </c>
      <c r="Q12" s="81" t="s">
        <v>167</v>
      </c>
      <c r="R12" s="82" t="s">
        <v>168</v>
      </c>
      <c r="S12" s="131"/>
      <c r="T12" s="80" t="s">
        <v>176</v>
      </c>
      <c r="U12" s="81" t="s">
        <v>177</v>
      </c>
      <c r="V12" s="82" t="s">
        <v>178</v>
      </c>
      <c r="W12" s="132"/>
      <c r="X12" s="80" t="s">
        <v>179</v>
      </c>
      <c r="Y12" s="81" t="s">
        <v>180</v>
      </c>
      <c r="Z12" s="82" t="s">
        <v>181</v>
      </c>
      <c r="AA12" s="132"/>
      <c r="AB12" s="74" t="s">
        <v>179</v>
      </c>
      <c r="AC12" s="75" t="s">
        <v>180</v>
      </c>
      <c r="AD12" s="75" t="s">
        <v>181</v>
      </c>
      <c r="AE12" s="76" t="s">
        <v>182</v>
      </c>
      <c r="AF12" s="137"/>
      <c r="AG12" s="74" t="s">
        <v>169</v>
      </c>
      <c r="AH12" s="75" t="s">
        <v>170</v>
      </c>
      <c r="AI12" s="76" t="s">
        <v>171</v>
      </c>
      <c r="AJ12" s="133"/>
      <c r="AK12" s="77" t="s">
        <v>183</v>
      </c>
      <c r="AL12" s="78" t="s">
        <v>184</v>
      </c>
      <c r="AM12" s="78" t="s">
        <v>185</v>
      </c>
      <c r="AN12" s="79" t="s">
        <v>186</v>
      </c>
      <c r="AO12" s="74" t="s">
        <v>165</v>
      </c>
      <c r="AP12" s="75" t="s">
        <v>166</v>
      </c>
      <c r="AQ12" s="75" t="s">
        <v>167</v>
      </c>
      <c r="AR12" s="76" t="s">
        <v>168</v>
      </c>
      <c r="AS12" s="137"/>
      <c r="AT12" s="74" t="s">
        <v>169</v>
      </c>
      <c r="AU12" s="75" t="s">
        <v>170</v>
      </c>
      <c r="AV12" s="76" t="s">
        <v>171</v>
      </c>
      <c r="AW12" s="133"/>
      <c r="AX12" s="80" t="s">
        <v>179</v>
      </c>
      <c r="AY12" s="81" t="s">
        <v>180</v>
      </c>
      <c r="AZ12" s="81" t="s">
        <v>181</v>
      </c>
      <c r="BA12" s="82" t="s">
        <v>187</v>
      </c>
    </row>
    <row r="13" spans="1:53" s="73" customFormat="1" ht="15.75" thickBot="1">
      <c r="A13" s="128"/>
      <c r="B13" s="83">
        <v>1</v>
      </c>
      <c r="C13" s="84">
        <v>2</v>
      </c>
      <c r="D13" s="84">
        <v>3</v>
      </c>
      <c r="E13" s="85">
        <v>4</v>
      </c>
      <c r="F13" s="83">
        <v>5</v>
      </c>
      <c r="G13" s="84">
        <v>6</v>
      </c>
      <c r="H13" s="84">
        <v>7</v>
      </c>
      <c r="I13" s="85">
        <v>8</v>
      </c>
      <c r="J13" s="83">
        <v>9</v>
      </c>
      <c r="K13" s="86">
        <v>10</v>
      </c>
      <c r="L13" s="84">
        <v>11</v>
      </c>
      <c r="M13" s="86">
        <v>12</v>
      </c>
      <c r="N13" s="85">
        <v>13</v>
      </c>
      <c r="O13" s="87">
        <v>14</v>
      </c>
      <c r="P13" s="84">
        <v>15</v>
      </c>
      <c r="Q13" s="84">
        <v>16</v>
      </c>
      <c r="R13" s="85">
        <v>17</v>
      </c>
      <c r="S13" s="83">
        <v>18</v>
      </c>
      <c r="T13" s="84">
        <v>19</v>
      </c>
      <c r="U13" s="84">
        <v>20</v>
      </c>
      <c r="V13" s="84">
        <v>21</v>
      </c>
      <c r="W13" s="85">
        <v>22</v>
      </c>
      <c r="X13" s="83">
        <v>23</v>
      </c>
      <c r="Y13" s="84">
        <v>24</v>
      </c>
      <c r="Z13" s="84">
        <v>25</v>
      </c>
      <c r="AA13" s="85">
        <v>26</v>
      </c>
      <c r="AB13" s="83">
        <v>27</v>
      </c>
      <c r="AC13" s="84">
        <v>28</v>
      </c>
      <c r="AD13" s="84">
        <v>29</v>
      </c>
      <c r="AE13" s="85">
        <v>30</v>
      </c>
      <c r="AF13" s="83">
        <v>31</v>
      </c>
      <c r="AG13" s="84">
        <v>32</v>
      </c>
      <c r="AH13" s="84">
        <v>33</v>
      </c>
      <c r="AI13" s="85">
        <v>34</v>
      </c>
      <c r="AJ13" s="83">
        <v>35</v>
      </c>
      <c r="AK13" s="84">
        <v>36</v>
      </c>
      <c r="AL13" s="84">
        <v>37</v>
      </c>
      <c r="AM13" s="84">
        <v>38</v>
      </c>
      <c r="AN13" s="85">
        <v>39</v>
      </c>
      <c r="AO13" s="83">
        <v>40</v>
      </c>
      <c r="AP13" s="84">
        <v>41</v>
      </c>
      <c r="AQ13" s="84">
        <v>42</v>
      </c>
      <c r="AR13" s="85">
        <v>43</v>
      </c>
      <c r="AS13" s="83">
        <v>44</v>
      </c>
      <c r="AT13" s="84">
        <v>45</v>
      </c>
      <c r="AU13" s="84">
        <v>46</v>
      </c>
      <c r="AV13" s="84">
        <v>47</v>
      </c>
      <c r="AW13" s="85">
        <v>48</v>
      </c>
      <c r="AX13" s="83">
        <v>49</v>
      </c>
      <c r="AY13" s="84">
        <v>50</v>
      </c>
      <c r="AZ13" s="84">
        <v>51</v>
      </c>
      <c r="BA13" s="85">
        <v>52</v>
      </c>
    </row>
    <row r="14" spans="1:53" s="73" customFormat="1" ht="15.75" thickBot="1">
      <c r="A14" s="88">
        <v>1</v>
      </c>
      <c r="B14" s="89"/>
      <c r="C14" s="90"/>
      <c r="D14" s="90"/>
      <c r="E14" s="91"/>
      <c r="F14" s="89"/>
      <c r="G14" s="90"/>
      <c r="H14" s="90"/>
      <c r="I14" s="91"/>
      <c r="J14" s="89"/>
      <c r="K14" s="90"/>
      <c r="L14" s="90"/>
      <c r="M14" s="90"/>
      <c r="N14" s="91"/>
      <c r="O14" s="89"/>
      <c r="P14" s="90"/>
      <c r="Q14" s="90" t="s">
        <v>188</v>
      </c>
      <c r="R14" s="91" t="s">
        <v>188</v>
      </c>
      <c r="S14" s="89" t="s">
        <v>189</v>
      </c>
      <c r="T14" s="90" t="s">
        <v>189</v>
      </c>
      <c r="U14" s="90"/>
      <c r="V14" s="90"/>
      <c r="W14" s="91"/>
      <c r="X14" s="89"/>
      <c r="Y14" s="90"/>
      <c r="Z14" s="90"/>
      <c r="AA14" s="91"/>
      <c r="AB14" s="89"/>
      <c r="AC14" s="90"/>
      <c r="AD14" s="90"/>
      <c r="AE14" s="92"/>
      <c r="AF14" s="89"/>
      <c r="AG14" s="90"/>
      <c r="AH14" s="90"/>
      <c r="AI14" s="91"/>
      <c r="AJ14" s="89"/>
      <c r="AK14" s="90" t="s">
        <v>190</v>
      </c>
      <c r="AL14" s="90"/>
      <c r="AM14" s="90"/>
      <c r="AN14" s="91"/>
      <c r="AO14" s="89"/>
      <c r="AP14" s="90" t="s">
        <v>188</v>
      </c>
      <c r="AQ14" s="90" t="s">
        <v>188</v>
      </c>
      <c r="AR14" s="91" t="s">
        <v>188</v>
      </c>
      <c r="AS14" s="93" t="s">
        <v>189</v>
      </c>
      <c r="AT14" s="89" t="s">
        <v>189</v>
      </c>
      <c r="AU14" s="89" t="s">
        <v>189</v>
      </c>
      <c r="AV14" s="89" t="s">
        <v>189</v>
      </c>
      <c r="AW14" s="91" t="s">
        <v>189</v>
      </c>
      <c r="AX14" s="91" t="s">
        <v>189</v>
      </c>
      <c r="AY14" s="91" t="s">
        <v>189</v>
      </c>
      <c r="AZ14" s="91" t="s">
        <v>189</v>
      </c>
      <c r="BA14" s="91" t="s">
        <v>189</v>
      </c>
    </row>
    <row r="15" spans="1:53" s="73" customFormat="1" ht="15.75" thickBot="1">
      <c r="A15" s="88">
        <v>2</v>
      </c>
      <c r="B15" s="94"/>
      <c r="C15" s="95"/>
      <c r="D15" s="95"/>
      <c r="E15" s="96"/>
      <c r="F15" s="94"/>
      <c r="G15" s="95"/>
      <c r="H15" s="95"/>
      <c r="I15" s="96"/>
      <c r="J15" s="94"/>
      <c r="K15" s="95"/>
      <c r="L15" s="95"/>
      <c r="M15" s="95"/>
      <c r="N15" s="96"/>
      <c r="O15" s="94"/>
      <c r="P15" s="95"/>
      <c r="Q15" s="90" t="s">
        <v>188</v>
      </c>
      <c r="R15" s="91" t="s">
        <v>188</v>
      </c>
      <c r="S15" s="89" t="s">
        <v>189</v>
      </c>
      <c r="T15" s="90" t="s">
        <v>189</v>
      </c>
      <c r="U15" s="95"/>
      <c r="V15" s="95"/>
      <c r="W15" s="96"/>
      <c r="X15" s="94"/>
      <c r="Y15" s="95"/>
      <c r="Z15" s="95"/>
      <c r="AA15" s="96"/>
      <c r="AB15" s="94"/>
      <c r="AC15" s="95"/>
      <c r="AD15" s="95"/>
      <c r="AE15" s="97"/>
      <c r="AF15" s="94"/>
      <c r="AG15" s="95"/>
      <c r="AH15" s="95"/>
      <c r="AI15" s="96"/>
      <c r="AJ15" s="94"/>
      <c r="AK15" s="90" t="s">
        <v>190</v>
      </c>
      <c r="AL15" s="95"/>
      <c r="AM15" s="95"/>
      <c r="AN15" s="96"/>
      <c r="AO15" s="94"/>
      <c r="AP15" s="90" t="s">
        <v>188</v>
      </c>
      <c r="AQ15" s="90" t="s">
        <v>188</v>
      </c>
      <c r="AR15" s="91" t="s">
        <v>188</v>
      </c>
      <c r="AS15" s="93" t="s">
        <v>189</v>
      </c>
      <c r="AT15" s="89" t="s">
        <v>189</v>
      </c>
      <c r="AU15" s="89" t="s">
        <v>189</v>
      </c>
      <c r="AV15" s="89" t="s">
        <v>189</v>
      </c>
      <c r="AW15" s="91" t="s">
        <v>189</v>
      </c>
      <c r="AX15" s="91" t="s">
        <v>189</v>
      </c>
      <c r="AY15" s="91" t="s">
        <v>189</v>
      </c>
      <c r="AZ15" s="91" t="s">
        <v>189</v>
      </c>
      <c r="BA15" s="91" t="s">
        <v>189</v>
      </c>
    </row>
    <row r="16" spans="1:53" s="73" customFormat="1" ht="15.75" thickBot="1">
      <c r="A16" s="88">
        <v>3</v>
      </c>
      <c r="B16" s="94"/>
      <c r="C16" s="95"/>
      <c r="D16" s="95"/>
      <c r="E16" s="96"/>
      <c r="F16" s="94"/>
      <c r="G16" s="95"/>
      <c r="H16" s="95"/>
      <c r="I16" s="96"/>
      <c r="J16" s="94"/>
      <c r="K16" s="95"/>
      <c r="L16" s="98"/>
      <c r="M16" s="98"/>
      <c r="N16" s="96"/>
      <c r="O16" s="94"/>
      <c r="P16" s="95"/>
      <c r="Q16" s="90" t="s">
        <v>188</v>
      </c>
      <c r="R16" s="91" t="s">
        <v>188</v>
      </c>
      <c r="S16" s="89" t="s">
        <v>189</v>
      </c>
      <c r="T16" s="90" t="s">
        <v>189</v>
      </c>
      <c r="U16" s="95"/>
      <c r="V16" s="95"/>
      <c r="W16" s="96"/>
      <c r="X16" s="94"/>
      <c r="Y16" s="95"/>
      <c r="Z16" s="95"/>
      <c r="AA16" s="96"/>
      <c r="AB16" s="94"/>
      <c r="AC16" s="95"/>
      <c r="AD16" s="95"/>
      <c r="AE16" s="97"/>
      <c r="AF16" s="94"/>
      <c r="AG16" s="98"/>
      <c r="AH16" s="98"/>
      <c r="AI16" s="96"/>
      <c r="AJ16" s="94"/>
      <c r="AK16" s="90" t="s">
        <v>190</v>
      </c>
      <c r="AL16" s="95"/>
      <c r="AM16" s="95"/>
      <c r="AN16" s="96"/>
      <c r="AO16" s="94"/>
      <c r="AP16" s="95" t="s">
        <v>188</v>
      </c>
      <c r="AQ16" s="95" t="s">
        <v>188</v>
      </c>
      <c r="AR16" s="96" t="s">
        <v>188</v>
      </c>
      <c r="AS16" s="93" t="s">
        <v>189</v>
      </c>
      <c r="AT16" s="89" t="s">
        <v>189</v>
      </c>
      <c r="AU16" s="89" t="s">
        <v>189</v>
      </c>
      <c r="AV16" s="89" t="s">
        <v>189</v>
      </c>
      <c r="AW16" s="91" t="s">
        <v>189</v>
      </c>
      <c r="AX16" s="91" t="s">
        <v>189</v>
      </c>
      <c r="AY16" s="91" t="s">
        <v>189</v>
      </c>
      <c r="AZ16" s="91" t="s">
        <v>189</v>
      </c>
      <c r="BA16" s="91" t="s">
        <v>189</v>
      </c>
    </row>
    <row r="17" spans="1:53" s="73" customFormat="1" ht="15.75" thickBot="1">
      <c r="A17" s="88">
        <v>4</v>
      </c>
      <c r="B17" s="99"/>
      <c r="C17" s="100"/>
      <c r="D17" s="100"/>
      <c r="E17" s="101"/>
      <c r="F17" s="99"/>
      <c r="G17" s="100"/>
      <c r="H17" s="100" t="s">
        <v>191</v>
      </c>
      <c r="I17" s="101" t="s">
        <v>191</v>
      </c>
      <c r="J17" s="99" t="s">
        <v>191</v>
      </c>
      <c r="K17" s="100" t="s">
        <v>191</v>
      </c>
      <c r="L17" s="102"/>
      <c r="M17" s="102"/>
      <c r="N17" s="101"/>
      <c r="O17" s="99"/>
      <c r="P17" s="100"/>
      <c r="Q17" s="103" t="s">
        <v>188</v>
      </c>
      <c r="R17" s="104" t="s">
        <v>188</v>
      </c>
      <c r="S17" s="89" t="s">
        <v>189</v>
      </c>
      <c r="T17" s="90" t="s">
        <v>189</v>
      </c>
      <c r="U17" s="105" t="s">
        <v>192</v>
      </c>
      <c r="V17" s="105" t="s">
        <v>192</v>
      </c>
      <c r="W17" s="105" t="s">
        <v>192</v>
      </c>
      <c r="X17" s="105" t="s">
        <v>192</v>
      </c>
      <c r="Y17" s="105" t="s">
        <v>192</v>
      </c>
      <c r="Z17" s="105" t="s">
        <v>192</v>
      </c>
      <c r="AA17" s="101"/>
      <c r="AB17" s="99"/>
      <c r="AC17" s="100"/>
      <c r="AD17" s="100"/>
      <c r="AE17" s="106"/>
      <c r="AF17" s="107"/>
      <c r="AG17" s="102"/>
      <c r="AH17" s="102"/>
      <c r="AI17" s="105"/>
      <c r="AJ17" s="99"/>
      <c r="AK17" s="100"/>
      <c r="AL17" s="100"/>
      <c r="AM17" s="100"/>
      <c r="AN17" s="101"/>
      <c r="AO17" s="99"/>
      <c r="AP17" s="105" t="s">
        <v>188</v>
      </c>
      <c r="AQ17" s="105" t="s">
        <v>188</v>
      </c>
      <c r="AR17" s="101" t="s">
        <v>193</v>
      </c>
      <c r="AS17" s="108"/>
      <c r="AT17" s="89"/>
      <c r="AU17" s="89"/>
      <c r="AV17" s="89"/>
      <c r="AW17" s="101"/>
      <c r="AX17" s="99"/>
      <c r="AY17" s="100"/>
      <c r="AZ17" s="100"/>
      <c r="BA17" s="101"/>
    </row>
    <row r="18" ht="9.75" customHeight="1" thickBot="1"/>
    <row r="19" spans="1:44" ht="13.5" customHeight="1" thickBot="1">
      <c r="A19" s="138" t="s">
        <v>194</v>
      </c>
      <c r="B19" s="138"/>
      <c r="C19" s="138"/>
      <c r="D19" s="110"/>
      <c r="E19" s="111"/>
      <c r="G19" s="110" t="s">
        <v>195</v>
      </c>
      <c r="N19" s="112" t="s">
        <v>188</v>
      </c>
      <c r="O19" s="110" t="s">
        <v>196</v>
      </c>
      <c r="U19" s="112" t="s">
        <v>197</v>
      </c>
      <c r="W19" s="110" t="s">
        <v>198</v>
      </c>
      <c r="Z19" s="113" t="s">
        <v>199</v>
      </c>
      <c r="AA19" s="114"/>
      <c r="AB19" s="115" t="s">
        <v>200</v>
      </c>
      <c r="AC19" s="114"/>
      <c r="AD19" s="114"/>
      <c r="AE19" s="114"/>
      <c r="AF19" s="112" t="s">
        <v>201</v>
      </c>
      <c r="AG19" s="110" t="s">
        <v>202</v>
      </c>
      <c r="AH19" s="110"/>
      <c r="AI19" s="110"/>
      <c r="AJ19" s="110"/>
      <c r="AK19" s="110"/>
      <c r="AL19" s="110"/>
      <c r="AM19" s="110"/>
      <c r="AN19" s="112" t="s">
        <v>193</v>
      </c>
      <c r="AO19" s="114"/>
      <c r="AP19" s="115" t="s">
        <v>203</v>
      </c>
      <c r="AQ19" s="114"/>
      <c r="AR19" s="114"/>
    </row>
    <row r="21" spans="2:53" s="116" customFormat="1" ht="12.75" thickBot="1">
      <c r="B21" s="116" t="s">
        <v>204</v>
      </c>
      <c r="U21" s="125" t="s">
        <v>205</v>
      </c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K21" s="125" t="s">
        <v>206</v>
      </c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</row>
    <row r="22" spans="1:53" s="117" customFormat="1" ht="34.5" customHeight="1" thickBot="1">
      <c r="A22" s="137" t="s">
        <v>143</v>
      </c>
      <c r="B22" s="137" t="s">
        <v>207</v>
      </c>
      <c r="C22" s="141" t="s">
        <v>208</v>
      </c>
      <c r="D22" s="142"/>
      <c r="E22" s="141" t="s">
        <v>209</v>
      </c>
      <c r="F22" s="142"/>
      <c r="G22" s="147" t="s">
        <v>210</v>
      </c>
      <c r="H22" s="148"/>
      <c r="I22" s="141" t="s">
        <v>211</v>
      </c>
      <c r="J22" s="142"/>
      <c r="K22" s="147" t="s">
        <v>212</v>
      </c>
      <c r="L22" s="153"/>
      <c r="M22" s="148"/>
      <c r="N22" s="147" t="s">
        <v>213</v>
      </c>
      <c r="O22" s="148"/>
      <c r="P22" s="141" t="s">
        <v>214</v>
      </c>
      <c r="Q22" s="156"/>
      <c r="R22" s="142"/>
      <c r="U22" s="159" t="s">
        <v>215</v>
      </c>
      <c r="V22" s="160"/>
      <c r="W22" s="160"/>
      <c r="X22" s="160"/>
      <c r="Y22" s="160"/>
      <c r="Z22" s="160"/>
      <c r="AA22" s="160"/>
      <c r="AB22" s="160"/>
      <c r="AC22" s="161"/>
      <c r="AD22" s="162" t="s">
        <v>207</v>
      </c>
      <c r="AE22" s="162"/>
      <c r="AF22" s="163" t="s">
        <v>216</v>
      </c>
      <c r="AG22" s="164"/>
      <c r="AH22" s="165" t="s">
        <v>217</v>
      </c>
      <c r="AI22" s="166"/>
      <c r="AK22" s="167" t="s">
        <v>218</v>
      </c>
      <c r="AL22" s="168"/>
      <c r="AM22" s="168"/>
      <c r="AN22" s="168"/>
      <c r="AO22" s="168"/>
      <c r="AP22" s="168"/>
      <c r="AQ22" s="169"/>
      <c r="AR22" s="167" t="s">
        <v>219</v>
      </c>
      <c r="AS22" s="168"/>
      <c r="AT22" s="168"/>
      <c r="AU22" s="169"/>
      <c r="AV22" s="163" t="s">
        <v>207</v>
      </c>
      <c r="AW22" s="164"/>
      <c r="AX22" s="163" t="s">
        <v>216</v>
      </c>
      <c r="AY22" s="164"/>
      <c r="AZ22" s="165" t="s">
        <v>217</v>
      </c>
      <c r="BA22" s="166"/>
    </row>
    <row r="23" spans="1:53" s="117" customFormat="1" ht="15.75" customHeight="1" thickBot="1">
      <c r="A23" s="139"/>
      <c r="B23" s="139"/>
      <c r="C23" s="143"/>
      <c r="D23" s="144"/>
      <c r="E23" s="143"/>
      <c r="F23" s="144"/>
      <c r="G23" s="149"/>
      <c r="H23" s="150"/>
      <c r="I23" s="143"/>
      <c r="J23" s="144"/>
      <c r="K23" s="149"/>
      <c r="L23" s="154"/>
      <c r="M23" s="150"/>
      <c r="N23" s="149"/>
      <c r="O23" s="150"/>
      <c r="P23" s="143"/>
      <c r="Q23" s="157"/>
      <c r="R23" s="144"/>
      <c r="U23" s="176" t="s">
        <v>220</v>
      </c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8"/>
      <c r="AK23" s="179" t="s">
        <v>221</v>
      </c>
      <c r="AL23" s="180"/>
      <c r="AM23" s="180"/>
      <c r="AN23" s="180"/>
      <c r="AO23" s="180"/>
      <c r="AP23" s="180"/>
      <c r="AQ23" s="181"/>
      <c r="AR23" s="179" t="s">
        <v>222</v>
      </c>
      <c r="AS23" s="180"/>
      <c r="AT23" s="180"/>
      <c r="AU23" s="181"/>
      <c r="AV23" s="188">
        <v>8</v>
      </c>
      <c r="AW23" s="189"/>
      <c r="AX23" s="188">
        <v>1</v>
      </c>
      <c r="AY23" s="189"/>
      <c r="AZ23" s="188">
        <v>1.5</v>
      </c>
      <c r="BA23" s="189"/>
    </row>
    <row r="24" spans="1:53" s="117" customFormat="1" ht="14.25" customHeight="1" thickBot="1">
      <c r="A24" s="139"/>
      <c r="B24" s="139"/>
      <c r="C24" s="143"/>
      <c r="D24" s="144"/>
      <c r="E24" s="143"/>
      <c r="F24" s="144"/>
      <c r="G24" s="149"/>
      <c r="H24" s="150"/>
      <c r="I24" s="143"/>
      <c r="J24" s="144"/>
      <c r="K24" s="149"/>
      <c r="L24" s="154"/>
      <c r="M24" s="150"/>
      <c r="N24" s="149"/>
      <c r="O24" s="150"/>
      <c r="P24" s="143"/>
      <c r="Q24" s="157"/>
      <c r="R24" s="144"/>
      <c r="U24" s="170" t="s">
        <v>69</v>
      </c>
      <c r="V24" s="171"/>
      <c r="W24" s="171"/>
      <c r="X24" s="171"/>
      <c r="Y24" s="171"/>
      <c r="Z24" s="171"/>
      <c r="AA24" s="171"/>
      <c r="AB24" s="171"/>
      <c r="AC24" s="172"/>
      <c r="AD24" s="159"/>
      <c r="AE24" s="161"/>
      <c r="AF24" s="159"/>
      <c r="AG24" s="161"/>
      <c r="AH24" s="159"/>
      <c r="AI24" s="161"/>
      <c r="AK24" s="182"/>
      <c r="AL24" s="183"/>
      <c r="AM24" s="183"/>
      <c r="AN24" s="183"/>
      <c r="AO24" s="183"/>
      <c r="AP24" s="183"/>
      <c r="AQ24" s="184"/>
      <c r="AR24" s="182"/>
      <c r="AS24" s="183"/>
      <c r="AT24" s="183"/>
      <c r="AU24" s="184"/>
      <c r="AV24" s="190"/>
      <c r="AW24" s="191"/>
      <c r="AX24" s="190"/>
      <c r="AY24" s="191"/>
      <c r="AZ24" s="190"/>
      <c r="BA24" s="191"/>
    </row>
    <row r="25" spans="1:53" s="118" customFormat="1" ht="12" thickBot="1">
      <c r="A25" s="139"/>
      <c r="B25" s="139"/>
      <c r="C25" s="143"/>
      <c r="D25" s="144"/>
      <c r="E25" s="143"/>
      <c r="F25" s="144"/>
      <c r="G25" s="149"/>
      <c r="H25" s="150"/>
      <c r="I25" s="143"/>
      <c r="J25" s="144"/>
      <c r="K25" s="149"/>
      <c r="L25" s="154"/>
      <c r="M25" s="150"/>
      <c r="N25" s="149"/>
      <c r="O25" s="150"/>
      <c r="P25" s="143"/>
      <c r="Q25" s="157"/>
      <c r="R25" s="144"/>
      <c r="U25" s="173"/>
      <c r="V25" s="174"/>
      <c r="W25" s="174"/>
      <c r="X25" s="174"/>
      <c r="Y25" s="174"/>
      <c r="Z25" s="174"/>
      <c r="AA25" s="174"/>
      <c r="AB25" s="174"/>
      <c r="AC25" s="175"/>
      <c r="AD25" s="159">
        <v>7</v>
      </c>
      <c r="AE25" s="161"/>
      <c r="AF25" s="159">
        <v>4</v>
      </c>
      <c r="AG25" s="161"/>
      <c r="AH25" s="159">
        <v>6</v>
      </c>
      <c r="AI25" s="161"/>
      <c r="AK25" s="182"/>
      <c r="AL25" s="183"/>
      <c r="AM25" s="183"/>
      <c r="AN25" s="183"/>
      <c r="AO25" s="183"/>
      <c r="AP25" s="183"/>
      <c r="AQ25" s="184"/>
      <c r="AR25" s="182"/>
      <c r="AS25" s="183"/>
      <c r="AT25" s="183"/>
      <c r="AU25" s="184"/>
      <c r="AV25" s="190"/>
      <c r="AW25" s="191"/>
      <c r="AX25" s="190"/>
      <c r="AY25" s="191"/>
      <c r="AZ25" s="190"/>
      <c r="BA25" s="191"/>
    </row>
    <row r="26" spans="1:53" s="118" customFormat="1" ht="12" thickBot="1">
      <c r="A26" s="140"/>
      <c r="B26" s="140"/>
      <c r="C26" s="145"/>
      <c r="D26" s="146"/>
      <c r="E26" s="145"/>
      <c r="F26" s="146"/>
      <c r="G26" s="151"/>
      <c r="H26" s="152"/>
      <c r="I26" s="145"/>
      <c r="J26" s="146"/>
      <c r="K26" s="151"/>
      <c r="L26" s="155"/>
      <c r="M26" s="152"/>
      <c r="N26" s="151"/>
      <c r="O26" s="152"/>
      <c r="P26" s="145"/>
      <c r="Q26" s="158"/>
      <c r="R26" s="146"/>
      <c r="U26" s="194" t="s">
        <v>223</v>
      </c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6"/>
      <c r="AK26" s="182"/>
      <c r="AL26" s="183"/>
      <c r="AM26" s="183"/>
      <c r="AN26" s="183"/>
      <c r="AO26" s="183"/>
      <c r="AP26" s="183"/>
      <c r="AQ26" s="184"/>
      <c r="AR26" s="182"/>
      <c r="AS26" s="183"/>
      <c r="AT26" s="183"/>
      <c r="AU26" s="184"/>
      <c r="AV26" s="190"/>
      <c r="AW26" s="191"/>
      <c r="AX26" s="190"/>
      <c r="AY26" s="191"/>
      <c r="AZ26" s="190"/>
      <c r="BA26" s="191"/>
    </row>
    <row r="27" spans="1:53" s="118" customFormat="1" ht="12" thickBot="1">
      <c r="A27" s="197">
        <v>1</v>
      </c>
      <c r="B27" s="119">
        <v>1</v>
      </c>
      <c r="C27" s="159">
        <v>15</v>
      </c>
      <c r="D27" s="161"/>
      <c r="E27" s="159">
        <v>2</v>
      </c>
      <c r="F27" s="161"/>
      <c r="G27" s="159"/>
      <c r="H27" s="161"/>
      <c r="I27" s="159"/>
      <c r="J27" s="161"/>
      <c r="K27" s="159"/>
      <c r="L27" s="160"/>
      <c r="M27" s="161"/>
      <c r="N27" s="159">
        <v>2</v>
      </c>
      <c r="O27" s="161"/>
      <c r="P27" s="159">
        <f>C27+E27+G27+I27+K27+N27</f>
        <v>19</v>
      </c>
      <c r="Q27" s="160"/>
      <c r="R27" s="161"/>
      <c r="U27" s="199"/>
      <c r="V27" s="200"/>
      <c r="W27" s="200"/>
      <c r="X27" s="200"/>
      <c r="Y27" s="200"/>
      <c r="Z27" s="200"/>
      <c r="AA27" s="200"/>
      <c r="AB27" s="200"/>
      <c r="AC27" s="201"/>
      <c r="AD27" s="159">
        <v>8</v>
      </c>
      <c r="AE27" s="161"/>
      <c r="AF27" s="159">
        <v>6</v>
      </c>
      <c r="AG27" s="161"/>
      <c r="AH27" s="159">
        <v>9</v>
      </c>
      <c r="AI27" s="161"/>
      <c r="AK27" s="185"/>
      <c r="AL27" s="186"/>
      <c r="AM27" s="186"/>
      <c r="AN27" s="186"/>
      <c r="AO27" s="186"/>
      <c r="AP27" s="186"/>
      <c r="AQ27" s="187"/>
      <c r="AR27" s="185"/>
      <c r="AS27" s="186"/>
      <c r="AT27" s="186"/>
      <c r="AU27" s="187"/>
      <c r="AV27" s="192"/>
      <c r="AW27" s="193"/>
      <c r="AX27" s="192"/>
      <c r="AY27" s="193"/>
      <c r="AZ27" s="192"/>
      <c r="BA27" s="193"/>
    </row>
    <row r="28" spans="1:18" s="118" customFormat="1" ht="12" thickBot="1">
      <c r="A28" s="198"/>
      <c r="B28" s="119">
        <v>2</v>
      </c>
      <c r="C28" s="159">
        <v>20</v>
      </c>
      <c r="D28" s="161"/>
      <c r="E28" s="159">
        <v>3</v>
      </c>
      <c r="F28" s="161"/>
      <c r="G28" s="159"/>
      <c r="H28" s="161"/>
      <c r="I28" s="159"/>
      <c r="J28" s="161"/>
      <c r="K28" s="159"/>
      <c r="L28" s="160"/>
      <c r="M28" s="161"/>
      <c r="N28" s="159">
        <v>10</v>
      </c>
      <c r="O28" s="161"/>
      <c r="P28" s="159">
        <f aca="true" t="shared" si="0" ref="P28:P34">C28+E28+G28+I28+K28+N28</f>
        <v>33</v>
      </c>
      <c r="Q28" s="160"/>
      <c r="R28" s="161"/>
    </row>
    <row r="29" spans="1:18" s="118" customFormat="1" ht="12" thickBot="1">
      <c r="A29" s="197">
        <v>2</v>
      </c>
      <c r="B29" s="119">
        <v>3</v>
      </c>
      <c r="C29" s="159">
        <v>15</v>
      </c>
      <c r="D29" s="161"/>
      <c r="E29" s="159">
        <v>2</v>
      </c>
      <c r="F29" s="161"/>
      <c r="G29" s="159"/>
      <c r="H29" s="161"/>
      <c r="I29" s="159"/>
      <c r="J29" s="161"/>
      <c r="K29" s="159"/>
      <c r="L29" s="160"/>
      <c r="M29" s="161"/>
      <c r="N29" s="159">
        <v>2</v>
      </c>
      <c r="O29" s="161"/>
      <c r="P29" s="159">
        <f t="shared" si="0"/>
        <v>19</v>
      </c>
      <c r="Q29" s="160"/>
      <c r="R29" s="161"/>
    </row>
    <row r="30" spans="1:18" s="118" customFormat="1" ht="12" thickBot="1">
      <c r="A30" s="198"/>
      <c r="B30" s="119">
        <v>4</v>
      </c>
      <c r="C30" s="159">
        <v>20</v>
      </c>
      <c r="D30" s="161"/>
      <c r="E30" s="159">
        <v>3</v>
      </c>
      <c r="F30" s="161"/>
      <c r="G30" s="159"/>
      <c r="H30" s="161"/>
      <c r="I30" s="159"/>
      <c r="J30" s="161"/>
      <c r="K30" s="159"/>
      <c r="L30" s="160"/>
      <c r="M30" s="161"/>
      <c r="N30" s="159">
        <v>10</v>
      </c>
      <c r="O30" s="161"/>
      <c r="P30" s="159">
        <f t="shared" si="0"/>
        <v>33</v>
      </c>
      <c r="Q30" s="160"/>
      <c r="R30" s="161"/>
    </row>
    <row r="31" spans="1:18" s="118" customFormat="1" ht="12" thickBot="1">
      <c r="A31" s="197">
        <v>3</v>
      </c>
      <c r="B31" s="119">
        <v>5</v>
      </c>
      <c r="C31" s="159">
        <v>15</v>
      </c>
      <c r="D31" s="161"/>
      <c r="E31" s="159">
        <v>2</v>
      </c>
      <c r="F31" s="161"/>
      <c r="G31" s="159"/>
      <c r="H31" s="161"/>
      <c r="I31" s="159"/>
      <c r="J31" s="161"/>
      <c r="K31" s="159"/>
      <c r="L31" s="160"/>
      <c r="M31" s="161"/>
      <c r="N31" s="159">
        <v>2</v>
      </c>
      <c r="O31" s="161"/>
      <c r="P31" s="159">
        <f t="shared" si="0"/>
        <v>19</v>
      </c>
      <c r="Q31" s="160"/>
      <c r="R31" s="161"/>
    </row>
    <row r="32" spans="1:18" s="118" customFormat="1" ht="12" thickBot="1">
      <c r="A32" s="198"/>
      <c r="B32" s="119">
        <v>6</v>
      </c>
      <c r="C32" s="159">
        <v>20</v>
      </c>
      <c r="D32" s="161"/>
      <c r="E32" s="159">
        <v>3</v>
      </c>
      <c r="F32" s="161"/>
      <c r="G32" s="159"/>
      <c r="H32" s="161"/>
      <c r="I32" s="159"/>
      <c r="J32" s="161"/>
      <c r="K32" s="159"/>
      <c r="L32" s="160"/>
      <c r="M32" s="161"/>
      <c r="N32" s="159">
        <v>10</v>
      </c>
      <c r="O32" s="161"/>
      <c r="P32" s="159">
        <f t="shared" si="0"/>
        <v>33</v>
      </c>
      <c r="Q32" s="160"/>
      <c r="R32" s="161"/>
    </row>
    <row r="33" spans="1:18" s="118" customFormat="1" ht="12" thickBot="1">
      <c r="A33" s="197">
        <v>4</v>
      </c>
      <c r="B33" s="119">
        <v>7</v>
      </c>
      <c r="C33" s="159">
        <v>11</v>
      </c>
      <c r="D33" s="161"/>
      <c r="E33" s="159">
        <v>2</v>
      </c>
      <c r="F33" s="161"/>
      <c r="G33" s="159">
        <v>4</v>
      </c>
      <c r="H33" s="161"/>
      <c r="I33" s="159"/>
      <c r="J33" s="161"/>
      <c r="K33" s="159"/>
      <c r="L33" s="160"/>
      <c r="M33" s="161"/>
      <c r="N33" s="159">
        <v>2</v>
      </c>
      <c r="O33" s="161"/>
      <c r="P33" s="159">
        <f t="shared" si="0"/>
        <v>19</v>
      </c>
      <c r="Q33" s="160"/>
      <c r="R33" s="161"/>
    </row>
    <row r="34" spans="1:18" s="118" customFormat="1" ht="13.5" thickBot="1">
      <c r="A34" s="198"/>
      <c r="B34" s="119">
        <v>8</v>
      </c>
      <c r="C34" s="159">
        <v>15</v>
      </c>
      <c r="D34" s="161"/>
      <c r="E34" s="159">
        <v>2</v>
      </c>
      <c r="F34" s="161"/>
      <c r="G34" s="159">
        <v>6</v>
      </c>
      <c r="H34" s="161"/>
      <c r="I34" s="159">
        <v>1</v>
      </c>
      <c r="J34" s="160"/>
      <c r="K34" s="202"/>
      <c r="L34" s="202"/>
      <c r="M34" s="203"/>
      <c r="N34" s="159"/>
      <c r="O34" s="161"/>
      <c r="P34" s="159">
        <f t="shared" si="0"/>
        <v>24</v>
      </c>
      <c r="Q34" s="160"/>
      <c r="R34" s="161"/>
    </row>
    <row r="35" spans="1:18" s="118" customFormat="1" ht="13.5" thickBot="1">
      <c r="A35" s="204" t="s">
        <v>214</v>
      </c>
      <c r="B35" s="205"/>
      <c r="C35" s="159">
        <f>C27+C28+C29+C30+C31+C32+C33+C34</f>
        <v>131</v>
      </c>
      <c r="D35" s="161"/>
      <c r="E35" s="159">
        <f>E27+E28+E29+E30+E31+E32+E33+E34</f>
        <v>19</v>
      </c>
      <c r="F35" s="161"/>
      <c r="G35" s="159">
        <f>G27+G28+G29+G30+G31+G32+G33+G34</f>
        <v>10</v>
      </c>
      <c r="H35" s="161"/>
      <c r="I35" s="159">
        <f>I27+I28+I29+I30+I31+I32+I33+I34</f>
        <v>1</v>
      </c>
      <c r="J35" s="160"/>
      <c r="K35" s="202"/>
      <c r="L35" s="202"/>
      <c r="M35" s="203"/>
      <c r="N35" s="159">
        <f>N27+N28+N29+N30+N31+N32+N33+N34</f>
        <v>38</v>
      </c>
      <c r="O35" s="161"/>
      <c r="P35" s="159">
        <f>P27+P28+P29+P30+P31+P32+P33+P34</f>
        <v>199</v>
      </c>
      <c r="Q35" s="160"/>
      <c r="R35" s="161"/>
    </row>
  </sheetData>
  <sheetProtection/>
  <mergeCells count="138">
    <mergeCell ref="P35:R35"/>
    <mergeCell ref="A35:B35"/>
    <mergeCell ref="C35:D35"/>
    <mergeCell ref="E35:F35"/>
    <mergeCell ref="G35:H35"/>
    <mergeCell ref="I35:M35"/>
    <mergeCell ref="N35:O35"/>
    <mergeCell ref="N33:O33"/>
    <mergeCell ref="P33:R33"/>
    <mergeCell ref="C34:D34"/>
    <mergeCell ref="E34:F34"/>
    <mergeCell ref="G34:H34"/>
    <mergeCell ref="I34:M34"/>
    <mergeCell ref="N34:O34"/>
    <mergeCell ref="P34:R34"/>
    <mergeCell ref="A33:A34"/>
    <mergeCell ref="C33:D33"/>
    <mergeCell ref="E33:F33"/>
    <mergeCell ref="G33:H33"/>
    <mergeCell ref="I33:J33"/>
    <mergeCell ref="K33:M33"/>
    <mergeCell ref="N31:O31"/>
    <mergeCell ref="P31:R31"/>
    <mergeCell ref="C32:D32"/>
    <mergeCell ref="E32:F32"/>
    <mergeCell ref="G32:H32"/>
    <mergeCell ref="I32:J32"/>
    <mergeCell ref="K32:M32"/>
    <mergeCell ref="N32:O32"/>
    <mergeCell ref="P32:R32"/>
    <mergeCell ref="A31:A32"/>
    <mergeCell ref="C31:D31"/>
    <mergeCell ref="E31:F31"/>
    <mergeCell ref="G31:H31"/>
    <mergeCell ref="I31:J31"/>
    <mergeCell ref="K31:M31"/>
    <mergeCell ref="E30:F30"/>
    <mergeCell ref="G30:H30"/>
    <mergeCell ref="I30:J30"/>
    <mergeCell ref="K30:M30"/>
    <mergeCell ref="N30:O30"/>
    <mergeCell ref="P30:R30"/>
    <mergeCell ref="P28:R28"/>
    <mergeCell ref="A29:A30"/>
    <mergeCell ref="C29:D29"/>
    <mergeCell ref="E29:F29"/>
    <mergeCell ref="G29:H29"/>
    <mergeCell ref="I29:J29"/>
    <mergeCell ref="K29:M29"/>
    <mergeCell ref="N29:O29"/>
    <mergeCell ref="P29:R29"/>
    <mergeCell ref="C30:D30"/>
    <mergeCell ref="C28:D28"/>
    <mergeCell ref="E28:F28"/>
    <mergeCell ref="G28:H28"/>
    <mergeCell ref="I28:J28"/>
    <mergeCell ref="K28:M28"/>
    <mergeCell ref="N28:O28"/>
    <mergeCell ref="N27:O27"/>
    <mergeCell ref="P27:R27"/>
    <mergeCell ref="U27:AC27"/>
    <mergeCell ref="AD27:AE27"/>
    <mergeCell ref="AF27:AG27"/>
    <mergeCell ref="AH27:AI27"/>
    <mergeCell ref="AD25:AE25"/>
    <mergeCell ref="AF25:AG25"/>
    <mergeCell ref="AH25:AI25"/>
    <mergeCell ref="U26:AI26"/>
    <mergeCell ref="A27:A28"/>
    <mergeCell ref="C27:D27"/>
    <mergeCell ref="E27:F27"/>
    <mergeCell ref="G27:H27"/>
    <mergeCell ref="I27:J27"/>
    <mergeCell ref="K27:M27"/>
    <mergeCell ref="AR22:AU22"/>
    <mergeCell ref="AV22:AW22"/>
    <mergeCell ref="AX22:AY22"/>
    <mergeCell ref="AZ22:BA22"/>
    <mergeCell ref="U23:AI23"/>
    <mergeCell ref="AK23:AQ27"/>
    <mergeCell ref="AR23:AU27"/>
    <mergeCell ref="AV23:AW27"/>
    <mergeCell ref="AX23:AY27"/>
    <mergeCell ref="AZ23:BA27"/>
    <mergeCell ref="P22:R26"/>
    <mergeCell ref="U22:AC22"/>
    <mergeCell ref="AD22:AE22"/>
    <mergeCell ref="AF22:AG22"/>
    <mergeCell ref="AH22:AI22"/>
    <mergeCell ref="AK22:AQ22"/>
    <mergeCell ref="U24:AC25"/>
    <mergeCell ref="AD24:AE24"/>
    <mergeCell ref="AF24:AG24"/>
    <mergeCell ref="AH24:AI24"/>
    <mergeCell ref="U21:AI21"/>
    <mergeCell ref="AK21:BA21"/>
    <mergeCell ref="A22:A26"/>
    <mergeCell ref="B22:B26"/>
    <mergeCell ref="C22:D26"/>
    <mergeCell ref="E22:F26"/>
    <mergeCell ref="G22:H26"/>
    <mergeCell ref="I22:J26"/>
    <mergeCell ref="K22:M26"/>
    <mergeCell ref="N22:O26"/>
    <mergeCell ref="AO11:AR11"/>
    <mergeCell ref="AS11:AS12"/>
    <mergeCell ref="AT11:AV11"/>
    <mergeCell ref="AW11:AW12"/>
    <mergeCell ref="AX11:BA11"/>
    <mergeCell ref="A19:C19"/>
    <mergeCell ref="AA11:AA12"/>
    <mergeCell ref="AB11:AE11"/>
    <mergeCell ref="AF11:AF12"/>
    <mergeCell ref="AG11:AI11"/>
    <mergeCell ref="AJ11:AJ12"/>
    <mergeCell ref="AK11:AN11"/>
    <mergeCell ref="K11:N11"/>
    <mergeCell ref="O11:R11"/>
    <mergeCell ref="S11:S12"/>
    <mergeCell ref="T11:V11"/>
    <mergeCell ref="W11:W12"/>
    <mergeCell ref="X11:Z11"/>
    <mergeCell ref="O5:AJ5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B1:K1"/>
    <mergeCell ref="O1:AJ1"/>
    <mergeCell ref="B3:K3"/>
    <mergeCell ref="O3:AJ3"/>
    <mergeCell ref="O4:AJ4"/>
    <mergeCell ref="M2:AL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01"/>
  <sheetViews>
    <sheetView view="pageBreakPreview" zoomScale="85" zoomScaleNormal="55" zoomScaleSheetLayoutView="85" workbookViewId="0" topLeftCell="A1">
      <selection activeCell="A10" sqref="A10"/>
    </sheetView>
  </sheetViews>
  <sheetFormatPr defaultColWidth="9.00390625" defaultRowHeight="12.75"/>
  <cols>
    <col min="1" max="1" width="12.75390625" style="1" customWidth="1"/>
    <col min="2" max="2" width="42.75390625" style="2" customWidth="1"/>
    <col min="3" max="3" width="9.625" style="1" customWidth="1"/>
    <col min="4" max="4" width="12.00390625" style="1" customWidth="1"/>
    <col min="5" max="5" width="16.125" style="1" bestFit="1" customWidth="1"/>
    <col min="6" max="6" width="10.125" style="1" customWidth="1"/>
    <col min="7" max="7" width="13.00390625" style="1" customWidth="1"/>
    <col min="8" max="10" width="11.875" style="1" customWidth="1"/>
    <col min="11" max="11" width="13.75390625" style="1" customWidth="1"/>
    <col min="12" max="12" width="10.25390625" style="1" customWidth="1"/>
    <col min="13" max="13" width="5.375" style="4" customWidth="1"/>
    <col min="14" max="14" width="9.125" style="1" customWidth="1"/>
    <col min="15" max="15" width="5.125" style="4" customWidth="1"/>
    <col min="16" max="16" width="9.125" style="1" customWidth="1"/>
    <col min="17" max="17" width="4.75390625" style="4" customWidth="1"/>
    <col min="18" max="18" width="15.375" style="1" bestFit="1" customWidth="1"/>
    <col min="19" max="19" width="4.375" style="4" customWidth="1"/>
    <col min="20" max="20" width="9.125" style="1" customWidth="1"/>
    <col min="21" max="21" width="4.375" style="4" customWidth="1"/>
    <col min="22" max="22" width="9.125" style="1" customWidth="1"/>
    <col min="23" max="23" width="5.125" style="4" customWidth="1"/>
    <col min="24" max="24" width="9.125" style="1" customWidth="1"/>
    <col min="25" max="25" width="5.75390625" style="1" customWidth="1"/>
    <col min="26" max="26" width="9.125" style="1" customWidth="1"/>
    <col min="27" max="27" width="5.75390625" style="1" customWidth="1"/>
    <col min="28" max="28" width="9.125" style="1" customWidth="1"/>
    <col min="29" max="106" width="9.125" style="4" customWidth="1"/>
    <col min="107" max="16384" width="9.125" style="1" customWidth="1"/>
  </cols>
  <sheetData>
    <row r="1" spans="1:28" ht="18.75">
      <c r="A1" s="221" t="s">
        <v>27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3"/>
    </row>
    <row r="2" spans="1:28" ht="18.75">
      <c r="A2" s="6"/>
      <c r="B2" s="11"/>
      <c r="C2" s="6"/>
      <c r="D2" s="6"/>
      <c r="E2" s="6"/>
      <c r="F2" s="6"/>
      <c r="G2" s="6"/>
      <c r="H2" s="6"/>
      <c r="I2" s="6"/>
      <c r="J2" s="6"/>
      <c r="K2" s="6"/>
      <c r="L2" s="6"/>
      <c r="M2" s="21"/>
      <c r="N2" s="6"/>
      <c r="O2" s="21"/>
      <c r="P2" s="6"/>
      <c r="Q2" s="21"/>
      <c r="R2" s="6"/>
      <c r="S2" s="21"/>
      <c r="T2" s="6"/>
      <c r="U2" s="21"/>
      <c r="V2" s="6"/>
      <c r="W2" s="21"/>
      <c r="X2" s="6"/>
      <c r="Y2" s="6"/>
      <c r="Z2" s="6"/>
      <c r="AA2" s="6"/>
      <c r="AB2" s="6"/>
    </row>
    <row r="3" spans="1:28" ht="15.75" customHeight="1">
      <c r="A3" s="214" t="s">
        <v>24</v>
      </c>
      <c r="B3" s="217" t="s">
        <v>29</v>
      </c>
      <c r="C3" s="209" t="s">
        <v>0</v>
      </c>
      <c r="D3" s="209"/>
      <c r="E3" s="209"/>
      <c r="F3" s="224" t="s">
        <v>1</v>
      </c>
      <c r="G3" s="225"/>
      <c r="H3" s="225"/>
      <c r="I3" s="225"/>
      <c r="J3" s="225"/>
      <c r="K3" s="225"/>
      <c r="L3" s="15"/>
      <c r="M3" s="224" t="s">
        <v>2</v>
      </c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6"/>
    </row>
    <row r="4" spans="1:28" ht="23.25" customHeight="1">
      <c r="A4" s="215"/>
      <c r="B4" s="218"/>
      <c r="C4" s="208" t="s">
        <v>3</v>
      </c>
      <c r="D4" s="208" t="s">
        <v>4</v>
      </c>
      <c r="E4" s="208" t="s">
        <v>16</v>
      </c>
      <c r="F4" s="208" t="s">
        <v>17</v>
      </c>
      <c r="G4" s="208" t="s">
        <v>5</v>
      </c>
      <c r="H4" s="230" t="s">
        <v>6</v>
      </c>
      <c r="I4" s="231"/>
      <c r="J4" s="231"/>
      <c r="K4" s="232"/>
      <c r="L4" s="208" t="s">
        <v>11</v>
      </c>
      <c r="M4" s="209" t="s">
        <v>7</v>
      </c>
      <c r="N4" s="209"/>
      <c r="O4" s="209"/>
      <c r="P4" s="209"/>
      <c r="Q4" s="209" t="s">
        <v>8</v>
      </c>
      <c r="R4" s="209"/>
      <c r="S4" s="209"/>
      <c r="T4" s="209"/>
      <c r="U4" s="224" t="s">
        <v>9</v>
      </c>
      <c r="V4" s="225"/>
      <c r="W4" s="225"/>
      <c r="X4" s="226"/>
      <c r="Y4" s="224" t="s">
        <v>20</v>
      </c>
      <c r="Z4" s="225"/>
      <c r="AA4" s="225"/>
      <c r="AB4" s="226"/>
    </row>
    <row r="5" spans="1:28" ht="18.75">
      <c r="A5" s="215"/>
      <c r="B5" s="218"/>
      <c r="C5" s="208"/>
      <c r="D5" s="208"/>
      <c r="E5" s="208"/>
      <c r="F5" s="208"/>
      <c r="G5" s="208"/>
      <c r="H5" s="233"/>
      <c r="I5" s="234"/>
      <c r="J5" s="234"/>
      <c r="K5" s="235"/>
      <c r="L5" s="208"/>
      <c r="M5" s="209">
        <v>1</v>
      </c>
      <c r="N5" s="209"/>
      <c r="O5" s="212">
        <v>2</v>
      </c>
      <c r="P5" s="212"/>
      <c r="Q5" s="212">
        <v>3</v>
      </c>
      <c r="R5" s="212"/>
      <c r="S5" s="212">
        <v>4</v>
      </c>
      <c r="T5" s="212"/>
      <c r="U5" s="212">
        <v>5</v>
      </c>
      <c r="V5" s="212"/>
      <c r="W5" s="212">
        <v>6</v>
      </c>
      <c r="X5" s="212"/>
      <c r="Y5" s="206">
        <v>7</v>
      </c>
      <c r="Z5" s="207"/>
      <c r="AA5" s="206">
        <v>8</v>
      </c>
      <c r="AB5" s="207"/>
    </row>
    <row r="6" spans="1:28" ht="51" customHeight="1">
      <c r="A6" s="215"/>
      <c r="B6" s="219"/>
      <c r="C6" s="208"/>
      <c r="D6" s="208"/>
      <c r="E6" s="208"/>
      <c r="F6" s="208"/>
      <c r="G6" s="208"/>
      <c r="H6" s="208" t="s">
        <v>33</v>
      </c>
      <c r="I6" s="208" t="s">
        <v>34</v>
      </c>
      <c r="J6" s="208" t="s">
        <v>35</v>
      </c>
      <c r="K6" s="208" t="s">
        <v>36</v>
      </c>
      <c r="L6" s="208"/>
      <c r="M6" s="227" t="s">
        <v>10</v>
      </c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9"/>
    </row>
    <row r="7" spans="1:28" ht="39" customHeight="1">
      <c r="A7" s="216"/>
      <c r="B7" s="220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39">
        <v>15</v>
      </c>
      <c r="N7" s="239"/>
      <c r="O7" s="213">
        <v>20</v>
      </c>
      <c r="P7" s="213"/>
      <c r="Q7" s="213">
        <v>15</v>
      </c>
      <c r="R7" s="213"/>
      <c r="S7" s="213">
        <v>20</v>
      </c>
      <c r="T7" s="213"/>
      <c r="U7" s="213">
        <v>15</v>
      </c>
      <c r="V7" s="213"/>
      <c r="W7" s="213">
        <v>20</v>
      </c>
      <c r="X7" s="213"/>
      <c r="Y7" s="213">
        <v>11</v>
      </c>
      <c r="Z7" s="213"/>
      <c r="AA7" s="213">
        <v>15</v>
      </c>
      <c r="AB7" s="213"/>
    </row>
    <row r="8" spans="1:28" ht="19.5" thickBot="1">
      <c r="A8" s="48">
        <v>1</v>
      </c>
      <c r="B8" s="49">
        <v>2</v>
      </c>
      <c r="C8" s="48">
        <v>3</v>
      </c>
      <c r="D8" s="49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9">
        <v>12</v>
      </c>
      <c r="M8" s="210">
        <v>13</v>
      </c>
      <c r="N8" s="210"/>
      <c r="O8" s="211">
        <v>14</v>
      </c>
      <c r="P8" s="211"/>
      <c r="Q8" s="210">
        <v>15</v>
      </c>
      <c r="R8" s="210"/>
      <c r="S8" s="211">
        <v>16</v>
      </c>
      <c r="T8" s="211"/>
      <c r="U8" s="210">
        <v>17</v>
      </c>
      <c r="V8" s="210"/>
      <c r="W8" s="211">
        <v>18</v>
      </c>
      <c r="X8" s="211"/>
      <c r="Y8" s="210">
        <v>19</v>
      </c>
      <c r="Z8" s="210"/>
      <c r="AA8" s="211">
        <v>20</v>
      </c>
      <c r="AB8" s="211"/>
    </row>
    <row r="9" spans="1:29" ht="18.75">
      <c r="A9" s="240" t="s">
        <v>7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2"/>
      <c r="AC9" s="45"/>
    </row>
    <row r="10" spans="1:106" s="3" customFormat="1" ht="26.25" customHeight="1">
      <c r="A10" s="50" t="s">
        <v>31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8"/>
      <c r="P10" s="7"/>
      <c r="Q10" s="8"/>
      <c r="R10" s="7"/>
      <c r="S10" s="8"/>
      <c r="T10" s="7"/>
      <c r="U10" s="8"/>
      <c r="V10" s="7"/>
      <c r="W10" s="8"/>
      <c r="X10" s="7"/>
      <c r="Y10" s="7"/>
      <c r="Z10" s="7"/>
      <c r="AA10" s="7"/>
      <c r="AB10" s="51"/>
      <c r="AC10" s="4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</row>
    <row r="11" spans="1:29" s="4" customFormat="1" ht="37.5">
      <c r="A11" s="52" t="s">
        <v>86</v>
      </c>
      <c r="B11" s="36" t="s">
        <v>21</v>
      </c>
      <c r="C11" s="35">
        <v>1</v>
      </c>
      <c r="D11" s="35"/>
      <c r="E11" s="35">
        <f aca="true" t="shared" si="0" ref="E11:E25">F11/30</f>
        <v>4</v>
      </c>
      <c r="F11" s="40">
        <v>120</v>
      </c>
      <c r="G11" s="35">
        <f aca="true" t="shared" si="1" ref="G11:G18">N11+P11+R11+T11+V11+X11+Z11+AB11</f>
        <v>76</v>
      </c>
      <c r="H11" s="35">
        <f aca="true" t="shared" si="2" ref="H11:H18">G11-K11-I11-J11</f>
        <v>20</v>
      </c>
      <c r="I11" s="35">
        <v>56</v>
      </c>
      <c r="J11" s="35">
        <v>0</v>
      </c>
      <c r="K11" s="35">
        <v>0</v>
      </c>
      <c r="L11" s="35">
        <f aca="true" t="shared" si="3" ref="L11:L18">F11-G11</f>
        <v>44</v>
      </c>
      <c r="M11" s="35">
        <v>5</v>
      </c>
      <c r="N11" s="35">
        <v>76</v>
      </c>
      <c r="O11" s="35"/>
      <c r="P11" s="35">
        <f>O11*$O$7</f>
        <v>0</v>
      </c>
      <c r="Q11" s="35"/>
      <c r="R11" s="35">
        <f>Q11*Q7</f>
        <v>0</v>
      </c>
      <c r="S11" s="35"/>
      <c r="T11" s="35">
        <f>S11*$S$7</f>
        <v>0</v>
      </c>
      <c r="U11" s="35"/>
      <c r="V11" s="35">
        <f>U11*$U$7</f>
        <v>0</v>
      </c>
      <c r="W11" s="35"/>
      <c r="X11" s="35">
        <f>W11*$W$7</f>
        <v>0</v>
      </c>
      <c r="Y11" s="35"/>
      <c r="Z11" s="35">
        <f>Y11*$Y$7</f>
        <v>0</v>
      </c>
      <c r="AA11" s="35"/>
      <c r="AB11" s="53">
        <f>AA11*$AA$7</f>
        <v>0</v>
      </c>
      <c r="AC11" s="45"/>
    </row>
    <row r="12" spans="1:29" s="4" customFormat="1" ht="18.75">
      <c r="A12" s="52" t="s">
        <v>87</v>
      </c>
      <c r="B12" s="36" t="s">
        <v>44</v>
      </c>
      <c r="C12" s="42">
        <v>2</v>
      </c>
      <c r="D12" s="35"/>
      <c r="E12" s="35">
        <f t="shared" si="0"/>
        <v>5</v>
      </c>
      <c r="F12" s="40">
        <v>150</v>
      </c>
      <c r="G12" s="35">
        <f t="shared" si="1"/>
        <v>100</v>
      </c>
      <c r="H12" s="35">
        <f t="shared" si="2"/>
        <v>20</v>
      </c>
      <c r="I12" s="35">
        <v>0</v>
      </c>
      <c r="J12" s="35">
        <v>0</v>
      </c>
      <c r="K12" s="35">
        <v>80</v>
      </c>
      <c r="L12" s="35">
        <f t="shared" si="3"/>
        <v>50</v>
      </c>
      <c r="M12" s="35"/>
      <c r="N12" s="35">
        <f>M12*$M$7</f>
        <v>0</v>
      </c>
      <c r="O12" s="35">
        <v>5</v>
      </c>
      <c r="P12" s="35">
        <f aca="true" t="shared" si="4" ref="P12:P18">O12*$O$7</f>
        <v>100</v>
      </c>
      <c r="Q12" s="35"/>
      <c r="R12" s="35">
        <f aca="true" t="shared" si="5" ref="R12:R25">Q12*Q8</f>
        <v>0</v>
      </c>
      <c r="S12" s="35"/>
      <c r="T12" s="35">
        <f aca="true" t="shared" si="6" ref="T12:T18">S12*$S$7</f>
        <v>0</v>
      </c>
      <c r="U12" s="35"/>
      <c r="V12" s="35">
        <f aca="true" t="shared" si="7" ref="V12:V18">U12*$U$7</f>
        <v>0</v>
      </c>
      <c r="W12" s="35"/>
      <c r="X12" s="35">
        <f aca="true" t="shared" si="8" ref="X12:X18">W12*$W$7</f>
        <v>0</v>
      </c>
      <c r="Y12" s="35"/>
      <c r="Z12" s="35">
        <f aca="true" t="shared" si="9" ref="Z12:Z18">Y12*$Y$7</f>
        <v>0</v>
      </c>
      <c r="AA12" s="35"/>
      <c r="AB12" s="53">
        <f aca="true" t="shared" si="10" ref="AB12:AB18">AA12*$AA$7</f>
        <v>0</v>
      </c>
      <c r="AC12" s="45"/>
    </row>
    <row r="13" spans="1:29" s="4" customFormat="1" ht="18.75">
      <c r="A13" s="52" t="s">
        <v>88</v>
      </c>
      <c r="B13" s="36" t="s">
        <v>22</v>
      </c>
      <c r="C13" s="35">
        <v>2</v>
      </c>
      <c r="D13" s="35"/>
      <c r="E13" s="35">
        <f t="shared" si="0"/>
        <v>4</v>
      </c>
      <c r="F13" s="40">
        <v>120</v>
      </c>
      <c r="G13" s="35">
        <f t="shared" si="1"/>
        <v>60</v>
      </c>
      <c r="H13" s="35">
        <f t="shared" si="2"/>
        <v>48</v>
      </c>
      <c r="I13" s="35">
        <v>0</v>
      </c>
      <c r="J13" s="35">
        <v>12</v>
      </c>
      <c r="K13" s="35">
        <v>0</v>
      </c>
      <c r="L13" s="35">
        <f t="shared" si="3"/>
        <v>60</v>
      </c>
      <c r="M13" s="35"/>
      <c r="N13" s="35">
        <f>M13*$M$7</f>
        <v>0</v>
      </c>
      <c r="O13" s="35">
        <v>3</v>
      </c>
      <c r="P13" s="35">
        <f t="shared" si="4"/>
        <v>60</v>
      </c>
      <c r="Q13" s="35"/>
      <c r="R13" s="35">
        <f t="shared" si="5"/>
        <v>0</v>
      </c>
      <c r="S13" s="35"/>
      <c r="T13" s="35">
        <f t="shared" si="6"/>
        <v>0</v>
      </c>
      <c r="U13" s="35"/>
      <c r="V13" s="35">
        <f t="shared" si="7"/>
        <v>0</v>
      </c>
      <c r="W13" s="35"/>
      <c r="X13" s="35">
        <f t="shared" si="8"/>
        <v>0</v>
      </c>
      <c r="Y13" s="35"/>
      <c r="Z13" s="35">
        <f t="shared" si="9"/>
        <v>0</v>
      </c>
      <c r="AA13" s="35"/>
      <c r="AB13" s="53">
        <f t="shared" si="10"/>
        <v>0</v>
      </c>
      <c r="AC13" s="45"/>
    </row>
    <row r="14" spans="1:29" s="4" customFormat="1" ht="18.75">
      <c r="A14" s="52" t="s">
        <v>89</v>
      </c>
      <c r="B14" s="36" t="s">
        <v>37</v>
      </c>
      <c r="C14" s="35"/>
      <c r="D14" s="35">
        <v>1</v>
      </c>
      <c r="E14" s="35">
        <f t="shared" si="0"/>
        <v>4</v>
      </c>
      <c r="F14" s="40">
        <v>120</v>
      </c>
      <c r="G14" s="35">
        <f t="shared" si="1"/>
        <v>60</v>
      </c>
      <c r="H14" s="35">
        <f t="shared" si="2"/>
        <v>30</v>
      </c>
      <c r="I14" s="35">
        <v>16</v>
      </c>
      <c r="J14" s="35">
        <v>14</v>
      </c>
      <c r="K14" s="35">
        <v>0</v>
      </c>
      <c r="L14" s="35">
        <f t="shared" si="3"/>
        <v>60</v>
      </c>
      <c r="M14" s="35">
        <v>4</v>
      </c>
      <c r="N14" s="35">
        <f>M14*$M$7</f>
        <v>60</v>
      </c>
      <c r="O14" s="35"/>
      <c r="P14" s="35">
        <f t="shared" si="4"/>
        <v>0</v>
      </c>
      <c r="Q14" s="35"/>
      <c r="R14" s="35">
        <f t="shared" si="5"/>
        <v>0</v>
      </c>
      <c r="S14" s="35"/>
      <c r="T14" s="35">
        <f t="shared" si="6"/>
        <v>0</v>
      </c>
      <c r="U14" s="35"/>
      <c r="V14" s="35">
        <f t="shared" si="7"/>
        <v>0</v>
      </c>
      <c r="W14" s="35"/>
      <c r="X14" s="35">
        <f t="shared" si="8"/>
        <v>0</v>
      </c>
      <c r="Y14" s="35"/>
      <c r="Z14" s="35">
        <f t="shared" si="9"/>
        <v>0</v>
      </c>
      <c r="AA14" s="35"/>
      <c r="AB14" s="53">
        <f t="shared" si="10"/>
        <v>0</v>
      </c>
      <c r="AC14" s="45"/>
    </row>
    <row r="15" spans="1:29" s="4" customFormat="1" ht="37.5">
      <c r="A15" s="52" t="s">
        <v>90</v>
      </c>
      <c r="B15" s="36" t="s">
        <v>39</v>
      </c>
      <c r="C15" s="35"/>
      <c r="D15" s="35">
        <v>2</v>
      </c>
      <c r="E15" s="35">
        <f t="shared" si="0"/>
        <v>3</v>
      </c>
      <c r="F15" s="40">
        <v>90</v>
      </c>
      <c r="G15" s="35">
        <f t="shared" si="1"/>
        <v>40</v>
      </c>
      <c r="H15" s="35">
        <f t="shared" si="2"/>
        <v>24</v>
      </c>
      <c r="I15" s="35">
        <v>8</v>
      </c>
      <c r="J15" s="35">
        <v>8</v>
      </c>
      <c r="K15" s="35">
        <v>0</v>
      </c>
      <c r="L15" s="35">
        <f t="shared" si="3"/>
        <v>50</v>
      </c>
      <c r="M15" s="35"/>
      <c r="N15" s="35">
        <f>M15*$M$7</f>
        <v>0</v>
      </c>
      <c r="O15" s="35">
        <v>2</v>
      </c>
      <c r="P15" s="35">
        <f t="shared" si="4"/>
        <v>40</v>
      </c>
      <c r="Q15" s="35"/>
      <c r="R15" s="35">
        <f t="shared" si="5"/>
        <v>0</v>
      </c>
      <c r="S15" s="35"/>
      <c r="T15" s="35">
        <f t="shared" si="6"/>
        <v>0</v>
      </c>
      <c r="U15" s="35"/>
      <c r="V15" s="35">
        <f t="shared" si="7"/>
        <v>0</v>
      </c>
      <c r="W15" s="35"/>
      <c r="X15" s="35">
        <f t="shared" si="8"/>
        <v>0</v>
      </c>
      <c r="Y15" s="35"/>
      <c r="Z15" s="35">
        <f t="shared" si="9"/>
        <v>0</v>
      </c>
      <c r="AA15" s="35"/>
      <c r="AB15" s="53">
        <f t="shared" si="10"/>
        <v>0</v>
      </c>
      <c r="AC15" s="45"/>
    </row>
    <row r="16" spans="1:29" s="4" customFormat="1" ht="37.5">
      <c r="A16" s="52" t="s">
        <v>91</v>
      </c>
      <c r="B16" s="36" t="s">
        <v>23</v>
      </c>
      <c r="C16" s="35">
        <v>1</v>
      </c>
      <c r="D16" s="35"/>
      <c r="E16" s="35">
        <f t="shared" si="0"/>
        <v>5</v>
      </c>
      <c r="F16" s="40">
        <v>150</v>
      </c>
      <c r="G16" s="35">
        <f t="shared" si="1"/>
        <v>60</v>
      </c>
      <c r="H16" s="35">
        <f t="shared" si="2"/>
        <v>40</v>
      </c>
      <c r="I16" s="35">
        <v>0</v>
      </c>
      <c r="J16" s="35">
        <v>20</v>
      </c>
      <c r="K16" s="35">
        <v>0</v>
      </c>
      <c r="L16" s="35">
        <f t="shared" si="3"/>
        <v>90</v>
      </c>
      <c r="M16" s="35">
        <v>4</v>
      </c>
      <c r="N16" s="35">
        <f>M16*$M$7</f>
        <v>60</v>
      </c>
      <c r="O16" s="35"/>
      <c r="P16" s="35">
        <f t="shared" si="4"/>
        <v>0</v>
      </c>
      <c r="Q16" s="35"/>
      <c r="R16" s="35">
        <f t="shared" si="5"/>
        <v>0</v>
      </c>
      <c r="S16" s="35"/>
      <c r="T16" s="35">
        <f t="shared" si="6"/>
        <v>0</v>
      </c>
      <c r="U16" s="35"/>
      <c r="V16" s="35">
        <f t="shared" si="7"/>
        <v>0</v>
      </c>
      <c r="W16" s="35"/>
      <c r="X16" s="35">
        <f t="shared" si="8"/>
        <v>0</v>
      </c>
      <c r="Y16" s="35"/>
      <c r="Z16" s="35">
        <f t="shared" si="9"/>
        <v>0</v>
      </c>
      <c r="AA16" s="35"/>
      <c r="AB16" s="53">
        <f t="shared" si="10"/>
        <v>0</v>
      </c>
      <c r="AC16" s="45"/>
    </row>
    <row r="17" spans="1:29" s="4" customFormat="1" ht="18.75">
      <c r="A17" s="52" t="s">
        <v>92</v>
      </c>
      <c r="B17" s="36" t="s">
        <v>40</v>
      </c>
      <c r="C17" s="42">
        <v>1</v>
      </c>
      <c r="D17" s="35"/>
      <c r="E17" s="35">
        <f t="shared" si="0"/>
        <v>5</v>
      </c>
      <c r="F17" s="40">
        <v>150</v>
      </c>
      <c r="G17" s="35">
        <f t="shared" si="1"/>
        <v>76</v>
      </c>
      <c r="H17" s="35">
        <f t="shared" si="2"/>
        <v>14</v>
      </c>
      <c r="I17" s="35">
        <v>62</v>
      </c>
      <c r="J17" s="35">
        <v>0</v>
      </c>
      <c r="K17" s="35">
        <v>0</v>
      </c>
      <c r="L17" s="35">
        <f t="shared" si="3"/>
        <v>74</v>
      </c>
      <c r="M17" s="35">
        <v>5</v>
      </c>
      <c r="N17" s="35">
        <v>76</v>
      </c>
      <c r="O17" s="35"/>
      <c r="P17" s="35">
        <f t="shared" si="4"/>
        <v>0</v>
      </c>
      <c r="Q17" s="35"/>
      <c r="R17" s="35">
        <f t="shared" si="5"/>
        <v>0</v>
      </c>
      <c r="S17" s="35"/>
      <c r="T17" s="35">
        <f t="shared" si="6"/>
        <v>0</v>
      </c>
      <c r="U17" s="35"/>
      <c r="V17" s="35">
        <f t="shared" si="7"/>
        <v>0</v>
      </c>
      <c r="W17" s="35"/>
      <c r="X17" s="35">
        <f t="shared" si="8"/>
        <v>0</v>
      </c>
      <c r="Y17" s="35"/>
      <c r="Z17" s="35">
        <f t="shared" si="9"/>
        <v>0</v>
      </c>
      <c r="AA17" s="35"/>
      <c r="AB17" s="53">
        <f t="shared" si="10"/>
        <v>0</v>
      </c>
      <c r="AC17" s="45"/>
    </row>
    <row r="18" spans="1:29" s="4" customFormat="1" ht="18.75">
      <c r="A18" s="52" t="s">
        <v>93</v>
      </c>
      <c r="B18" s="36" t="s">
        <v>38</v>
      </c>
      <c r="C18" s="35"/>
      <c r="D18" s="35">
        <v>2</v>
      </c>
      <c r="E18" s="35">
        <f t="shared" si="0"/>
        <v>3</v>
      </c>
      <c r="F18" s="40">
        <v>90</v>
      </c>
      <c r="G18" s="35">
        <f t="shared" si="1"/>
        <v>40</v>
      </c>
      <c r="H18" s="35">
        <f t="shared" si="2"/>
        <v>32</v>
      </c>
      <c r="I18" s="35">
        <v>0</v>
      </c>
      <c r="J18" s="35">
        <v>8</v>
      </c>
      <c r="K18" s="35">
        <v>0</v>
      </c>
      <c r="L18" s="35">
        <f t="shared" si="3"/>
        <v>50</v>
      </c>
      <c r="M18" s="35"/>
      <c r="N18" s="35">
        <f>M18*$M$7</f>
        <v>0</v>
      </c>
      <c r="O18" s="35">
        <v>2</v>
      </c>
      <c r="P18" s="35">
        <f t="shared" si="4"/>
        <v>40</v>
      </c>
      <c r="Q18" s="35"/>
      <c r="R18" s="35">
        <f t="shared" si="5"/>
        <v>0</v>
      </c>
      <c r="S18" s="35"/>
      <c r="T18" s="35">
        <f t="shared" si="6"/>
        <v>0</v>
      </c>
      <c r="U18" s="35"/>
      <c r="V18" s="35">
        <f t="shared" si="7"/>
        <v>0</v>
      </c>
      <c r="W18" s="35"/>
      <c r="X18" s="35">
        <f t="shared" si="8"/>
        <v>0</v>
      </c>
      <c r="Y18" s="35"/>
      <c r="Z18" s="35">
        <f t="shared" si="9"/>
        <v>0</v>
      </c>
      <c r="AA18" s="35"/>
      <c r="AB18" s="53">
        <f t="shared" si="10"/>
        <v>0</v>
      </c>
      <c r="AC18" s="45"/>
    </row>
    <row r="19" spans="1:29" s="4" customFormat="1" ht="18.75">
      <c r="A19" s="52" t="s">
        <v>94</v>
      </c>
      <c r="B19" s="36" t="s">
        <v>45</v>
      </c>
      <c r="C19" s="35"/>
      <c r="D19" s="35">
        <v>1</v>
      </c>
      <c r="E19" s="35">
        <f t="shared" si="0"/>
        <v>3</v>
      </c>
      <c r="F19" s="40">
        <v>90</v>
      </c>
      <c r="G19" s="35">
        <f aca="true" t="shared" si="11" ref="G19:G25">N19+P19+R19+T19+V19+X19+Z19+AB19</f>
        <v>30</v>
      </c>
      <c r="H19" s="35">
        <f aca="true" t="shared" si="12" ref="H19:H25">G19-K19-I19-J19</f>
        <v>20</v>
      </c>
      <c r="I19" s="35">
        <v>0</v>
      </c>
      <c r="J19" s="35">
        <v>10</v>
      </c>
      <c r="K19" s="35">
        <v>0</v>
      </c>
      <c r="L19" s="35">
        <f aca="true" t="shared" si="13" ref="L19:L25">F19-G19</f>
        <v>60</v>
      </c>
      <c r="M19" s="35">
        <v>2</v>
      </c>
      <c r="N19" s="35">
        <f aca="true" t="shared" si="14" ref="N19:N25">M19*$M$7</f>
        <v>30</v>
      </c>
      <c r="O19" s="35"/>
      <c r="P19" s="35">
        <f aca="true" t="shared" si="15" ref="P19:P25">O19*$O$7</f>
        <v>0</v>
      </c>
      <c r="Q19" s="35"/>
      <c r="R19" s="35">
        <f t="shared" si="5"/>
        <v>0</v>
      </c>
      <c r="S19" s="35"/>
      <c r="T19" s="35">
        <f aca="true" t="shared" si="16" ref="T19:T25">S19*$S$7</f>
        <v>0</v>
      </c>
      <c r="U19" s="35"/>
      <c r="V19" s="35">
        <f aca="true" t="shared" si="17" ref="V19:V25">U19*$U$7</f>
        <v>0</v>
      </c>
      <c r="W19" s="35"/>
      <c r="X19" s="35">
        <f aca="true" t="shared" si="18" ref="X19:X25">W19*$W$7</f>
        <v>0</v>
      </c>
      <c r="Y19" s="35"/>
      <c r="Z19" s="35">
        <f aca="true" t="shared" si="19" ref="Z19:Z25">Y19*$Y$7</f>
        <v>0</v>
      </c>
      <c r="AA19" s="35"/>
      <c r="AB19" s="53">
        <f aca="true" t="shared" si="20" ref="AB19:AB25">AA19*$AA$7</f>
        <v>0</v>
      </c>
      <c r="AC19" s="45"/>
    </row>
    <row r="20" spans="1:29" s="4" customFormat="1" ht="18.75">
      <c r="A20" s="52" t="s">
        <v>95</v>
      </c>
      <c r="B20" s="36" t="s">
        <v>46</v>
      </c>
      <c r="C20" s="35">
        <v>1</v>
      </c>
      <c r="D20" s="35"/>
      <c r="E20" s="35">
        <f t="shared" si="0"/>
        <v>5</v>
      </c>
      <c r="F20" s="40">
        <v>150</v>
      </c>
      <c r="G20" s="35">
        <f t="shared" si="11"/>
        <v>76</v>
      </c>
      <c r="H20" s="35">
        <f t="shared" si="12"/>
        <v>38</v>
      </c>
      <c r="I20" s="35">
        <v>18</v>
      </c>
      <c r="J20" s="35">
        <v>20</v>
      </c>
      <c r="K20" s="35">
        <v>0</v>
      </c>
      <c r="L20" s="35">
        <f t="shared" si="13"/>
        <v>74</v>
      </c>
      <c r="M20" s="35">
        <v>5</v>
      </c>
      <c r="N20" s="35">
        <v>76</v>
      </c>
      <c r="O20" s="35"/>
      <c r="P20" s="35">
        <f t="shared" si="15"/>
        <v>0</v>
      </c>
      <c r="Q20" s="35"/>
      <c r="R20" s="35">
        <f t="shared" si="5"/>
        <v>0</v>
      </c>
      <c r="S20" s="35"/>
      <c r="T20" s="35">
        <f t="shared" si="16"/>
        <v>0</v>
      </c>
      <c r="U20" s="35"/>
      <c r="V20" s="35">
        <f t="shared" si="17"/>
        <v>0</v>
      </c>
      <c r="W20" s="35"/>
      <c r="X20" s="35">
        <f t="shared" si="18"/>
        <v>0</v>
      </c>
      <c r="Y20" s="35"/>
      <c r="Z20" s="35">
        <f t="shared" si="19"/>
        <v>0</v>
      </c>
      <c r="AA20" s="35"/>
      <c r="AB20" s="53">
        <f t="shared" si="20"/>
        <v>0</v>
      </c>
      <c r="AC20" s="45"/>
    </row>
    <row r="21" spans="1:29" s="4" customFormat="1" ht="37.5">
      <c r="A21" s="52" t="s">
        <v>96</v>
      </c>
      <c r="B21" s="36" t="s">
        <v>47</v>
      </c>
      <c r="C21" s="35"/>
      <c r="D21" s="35">
        <v>2</v>
      </c>
      <c r="E21" s="35">
        <f t="shared" si="0"/>
        <v>4</v>
      </c>
      <c r="F21" s="40">
        <v>120</v>
      </c>
      <c r="G21" s="35">
        <f t="shared" si="11"/>
        <v>80</v>
      </c>
      <c r="H21" s="35">
        <f t="shared" si="12"/>
        <v>40</v>
      </c>
      <c r="I21" s="35">
        <v>0</v>
      </c>
      <c r="J21" s="35">
        <v>40</v>
      </c>
      <c r="K21" s="35">
        <v>0</v>
      </c>
      <c r="L21" s="35">
        <f t="shared" si="13"/>
        <v>40</v>
      </c>
      <c r="M21" s="35"/>
      <c r="N21" s="35">
        <f t="shared" si="14"/>
        <v>0</v>
      </c>
      <c r="O21" s="35">
        <v>4</v>
      </c>
      <c r="P21" s="35">
        <f t="shared" si="15"/>
        <v>80</v>
      </c>
      <c r="Q21" s="35"/>
      <c r="R21" s="35">
        <f t="shared" si="5"/>
        <v>0</v>
      </c>
      <c r="S21" s="35"/>
      <c r="T21" s="35">
        <f t="shared" si="16"/>
        <v>0</v>
      </c>
      <c r="U21" s="35"/>
      <c r="V21" s="35">
        <f t="shared" si="17"/>
        <v>0</v>
      </c>
      <c r="W21" s="35"/>
      <c r="X21" s="35">
        <f t="shared" si="18"/>
        <v>0</v>
      </c>
      <c r="Y21" s="35"/>
      <c r="Z21" s="35">
        <f t="shared" si="19"/>
        <v>0</v>
      </c>
      <c r="AA21" s="35"/>
      <c r="AB21" s="53">
        <f t="shared" si="20"/>
        <v>0</v>
      </c>
      <c r="AC21" s="45"/>
    </row>
    <row r="22" spans="1:29" s="4" customFormat="1" ht="18.75">
      <c r="A22" s="52" t="s">
        <v>97</v>
      </c>
      <c r="B22" s="36" t="s">
        <v>48</v>
      </c>
      <c r="C22" s="35"/>
      <c r="D22" s="35">
        <v>2</v>
      </c>
      <c r="E22" s="35">
        <f t="shared" si="0"/>
        <v>3</v>
      </c>
      <c r="F22" s="40">
        <v>90</v>
      </c>
      <c r="G22" s="35">
        <f t="shared" si="11"/>
        <v>40</v>
      </c>
      <c r="H22" s="35">
        <f t="shared" si="12"/>
        <v>10</v>
      </c>
      <c r="I22" s="35">
        <v>30</v>
      </c>
      <c r="J22" s="35">
        <v>0</v>
      </c>
      <c r="K22" s="35">
        <v>0</v>
      </c>
      <c r="L22" s="35">
        <f t="shared" si="13"/>
        <v>50</v>
      </c>
      <c r="M22" s="35"/>
      <c r="N22" s="35">
        <f t="shared" si="14"/>
        <v>0</v>
      </c>
      <c r="O22" s="35">
        <v>2</v>
      </c>
      <c r="P22" s="35">
        <f t="shared" si="15"/>
        <v>40</v>
      </c>
      <c r="Q22" s="35"/>
      <c r="R22" s="35">
        <f t="shared" si="5"/>
        <v>0</v>
      </c>
      <c r="S22" s="35"/>
      <c r="T22" s="35">
        <f t="shared" si="16"/>
        <v>0</v>
      </c>
      <c r="U22" s="35"/>
      <c r="V22" s="35">
        <f t="shared" si="17"/>
        <v>0</v>
      </c>
      <c r="W22" s="35"/>
      <c r="X22" s="35">
        <f t="shared" si="18"/>
        <v>0</v>
      </c>
      <c r="Y22" s="35"/>
      <c r="Z22" s="35">
        <f t="shared" si="19"/>
        <v>0</v>
      </c>
      <c r="AA22" s="35"/>
      <c r="AB22" s="53">
        <f t="shared" si="20"/>
        <v>0</v>
      </c>
      <c r="AC22" s="45"/>
    </row>
    <row r="23" spans="1:29" s="4" customFormat="1" ht="18.75">
      <c r="A23" s="52" t="s">
        <v>98</v>
      </c>
      <c r="B23" s="36" t="s">
        <v>49</v>
      </c>
      <c r="C23" s="35">
        <v>2</v>
      </c>
      <c r="D23" s="35"/>
      <c r="E23" s="35">
        <f t="shared" si="0"/>
        <v>5</v>
      </c>
      <c r="F23" s="40">
        <v>150</v>
      </c>
      <c r="G23" s="35">
        <f t="shared" si="11"/>
        <v>80</v>
      </c>
      <c r="H23" s="35">
        <f t="shared" si="12"/>
        <v>40</v>
      </c>
      <c r="I23" s="35">
        <v>40</v>
      </c>
      <c r="J23" s="35">
        <v>0</v>
      </c>
      <c r="K23" s="35">
        <v>0</v>
      </c>
      <c r="L23" s="35">
        <f t="shared" si="13"/>
        <v>70</v>
      </c>
      <c r="M23" s="35"/>
      <c r="N23" s="35">
        <f t="shared" si="14"/>
        <v>0</v>
      </c>
      <c r="O23" s="35">
        <v>4</v>
      </c>
      <c r="P23" s="35">
        <f t="shared" si="15"/>
        <v>80</v>
      </c>
      <c r="Q23" s="35"/>
      <c r="R23" s="35">
        <f t="shared" si="5"/>
        <v>0</v>
      </c>
      <c r="S23" s="35"/>
      <c r="T23" s="35">
        <f t="shared" si="16"/>
        <v>0</v>
      </c>
      <c r="U23" s="35"/>
      <c r="V23" s="35">
        <f t="shared" si="17"/>
        <v>0</v>
      </c>
      <c r="W23" s="35"/>
      <c r="X23" s="35">
        <f t="shared" si="18"/>
        <v>0</v>
      </c>
      <c r="Y23" s="35"/>
      <c r="Z23" s="35">
        <f t="shared" si="19"/>
        <v>0</v>
      </c>
      <c r="AA23" s="35"/>
      <c r="AB23" s="53">
        <f t="shared" si="20"/>
        <v>0</v>
      </c>
      <c r="AC23" s="45"/>
    </row>
    <row r="24" spans="1:29" s="4" customFormat="1" ht="18.75">
      <c r="A24" s="52" t="s">
        <v>125</v>
      </c>
      <c r="B24" s="11" t="s">
        <v>50</v>
      </c>
      <c r="C24" s="34"/>
      <c r="D24" s="34">
        <v>1</v>
      </c>
      <c r="E24" s="35">
        <f t="shared" si="0"/>
        <v>4</v>
      </c>
      <c r="F24" s="40">
        <v>120</v>
      </c>
      <c r="G24" s="35">
        <f t="shared" si="11"/>
        <v>60</v>
      </c>
      <c r="H24" s="35">
        <f t="shared" si="12"/>
        <v>36</v>
      </c>
      <c r="I24" s="35">
        <v>12</v>
      </c>
      <c r="J24" s="35">
        <v>12</v>
      </c>
      <c r="K24" s="35">
        <v>0</v>
      </c>
      <c r="L24" s="35">
        <f t="shared" si="13"/>
        <v>60</v>
      </c>
      <c r="M24" s="35">
        <v>4</v>
      </c>
      <c r="N24" s="35">
        <f t="shared" si="14"/>
        <v>60</v>
      </c>
      <c r="O24" s="35"/>
      <c r="P24" s="35">
        <f t="shared" si="15"/>
        <v>0</v>
      </c>
      <c r="Q24" s="35"/>
      <c r="R24" s="35">
        <f t="shared" si="5"/>
        <v>0</v>
      </c>
      <c r="S24" s="35"/>
      <c r="T24" s="35">
        <f t="shared" si="16"/>
        <v>0</v>
      </c>
      <c r="U24" s="35"/>
      <c r="V24" s="35">
        <f t="shared" si="17"/>
        <v>0</v>
      </c>
      <c r="W24" s="35"/>
      <c r="X24" s="35">
        <f t="shared" si="18"/>
        <v>0</v>
      </c>
      <c r="Y24" s="35"/>
      <c r="Z24" s="35">
        <f t="shared" si="19"/>
        <v>0</v>
      </c>
      <c r="AA24" s="35"/>
      <c r="AB24" s="53">
        <f t="shared" si="20"/>
        <v>0</v>
      </c>
      <c r="AC24" s="45"/>
    </row>
    <row r="25" spans="1:29" s="4" customFormat="1" ht="18.75">
      <c r="A25" s="52" t="s">
        <v>126</v>
      </c>
      <c r="B25" s="36" t="s">
        <v>81</v>
      </c>
      <c r="C25" s="37"/>
      <c r="D25" s="34">
        <v>2</v>
      </c>
      <c r="E25" s="35">
        <f t="shared" si="0"/>
        <v>3</v>
      </c>
      <c r="F25" s="40">
        <v>90</v>
      </c>
      <c r="G25" s="35">
        <f t="shared" si="11"/>
        <v>60</v>
      </c>
      <c r="H25" s="35">
        <f t="shared" si="12"/>
        <v>46</v>
      </c>
      <c r="I25" s="35">
        <v>4</v>
      </c>
      <c r="J25" s="35">
        <v>10</v>
      </c>
      <c r="K25" s="35">
        <v>0</v>
      </c>
      <c r="L25" s="35">
        <f t="shared" si="13"/>
        <v>30</v>
      </c>
      <c r="M25" s="35"/>
      <c r="N25" s="35">
        <f t="shared" si="14"/>
        <v>0</v>
      </c>
      <c r="O25" s="35">
        <v>3</v>
      </c>
      <c r="P25" s="35">
        <f t="shared" si="15"/>
        <v>60</v>
      </c>
      <c r="Q25" s="35"/>
      <c r="R25" s="35">
        <f t="shared" si="5"/>
        <v>0</v>
      </c>
      <c r="S25" s="35"/>
      <c r="T25" s="35">
        <f t="shared" si="16"/>
        <v>0</v>
      </c>
      <c r="U25" s="35"/>
      <c r="V25" s="35">
        <f t="shared" si="17"/>
        <v>0</v>
      </c>
      <c r="W25" s="35"/>
      <c r="X25" s="35">
        <f t="shared" si="18"/>
        <v>0</v>
      </c>
      <c r="Y25" s="35"/>
      <c r="Z25" s="35">
        <f t="shared" si="19"/>
        <v>0</v>
      </c>
      <c r="AA25" s="35"/>
      <c r="AB25" s="53">
        <f t="shared" si="20"/>
        <v>0</v>
      </c>
      <c r="AC25" s="45"/>
    </row>
    <row r="26" spans="1:29" s="4" customFormat="1" ht="18.75">
      <c r="A26" s="243" t="s">
        <v>41</v>
      </c>
      <c r="B26" s="244"/>
      <c r="C26" s="43"/>
      <c r="D26" s="43"/>
      <c r="E26" s="44">
        <f aca="true" t="shared" si="21" ref="E26:AB26">SUM(E11:E25)</f>
        <v>60</v>
      </c>
      <c r="F26" s="44">
        <f t="shared" si="21"/>
        <v>1800</v>
      </c>
      <c r="G26" s="44">
        <f t="shared" si="21"/>
        <v>938</v>
      </c>
      <c r="H26" s="44">
        <f t="shared" si="21"/>
        <v>458</v>
      </c>
      <c r="I26" s="44">
        <f t="shared" si="21"/>
        <v>246</v>
      </c>
      <c r="J26" s="44">
        <f t="shared" si="21"/>
        <v>154</v>
      </c>
      <c r="K26" s="44">
        <f t="shared" si="21"/>
        <v>80</v>
      </c>
      <c r="L26" s="44">
        <f t="shared" si="21"/>
        <v>862</v>
      </c>
      <c r="M26" s="44">
        <f t="shared" si="21"/>
        <v>29</v>
      </c>
      <c r="N26" s="44">
        <f t="shared" si="21"/>
        <v>438</v>
      </c>
      <c r="O26" s="44">
        <f t="shared" si="21"/>
        <v>25</v>
      </c>
      <c r="P26" s="44">
        <f t="shared" si="21"/>
        <v>500</v>
      </c>
      <c r="Q26" s="44">
        <f t="shared" si="21"/>
        <v>0</v>
      </c>
      <c r="R26" s="44">
        <f t="shared" si="21"/>
        <v>0</v>
      </c>
      <c r="S26" s="44">
        <f t="shared" si="21"/>
        <v>0</v>
      </c>
      <c r="T26" s="44">
        <f t="shared" si="21"/>
        <v>0</v>
      </c>
      <c r="U26" s="44">
        <f t="shared" si="21"/>
        <v>0</v>
      </c>
      <c r="V26" s="44">
        <f t="shared" si="21"/>
        <v>0</v>
      </c>
      <c r="W26" s="44">
        <f t="shared" si="21"/>
        <v>0</v>
      </c>
      <c r="X26" s="44">
        <f t="shared" si="21"/>
        <v>0</v>
      </c>
      <c r="Y26" s="44">
        <f t="shared" si="21"/>
        <v>0</v>
      </c>
      <c r="Z26" s="44">
        <f t="shared" si="21"/>
        <v>0</v>
      </c>
      <c r="AA26" s="44">
        <f t="shared" si="21"/>
        <v>0</v>
      </c>
      <c r="AB26" s="44">
        <f t="shared" si="21"/>
        <v>0</v>
      </c>
      <c r="AC26" s="45"/>
    </row>
    <row r="27" spans="1:29" ht="19.5" thickBot="1">
      <c r="A27" s="247" t="s">
        <v>43</v>
      </c>
      <c r="B27" s="248"/>
      <c r="C27" s="57"/>
      <c r="D27" s="57"/>
      <c r="E27" s="58">
        <f>E26</f>
        <v>60</v>
      </c>
      <c r="F27" s="58">
        <f aca="true" t="shared" si="22" ref="F27:AB27">F26</f>
        <v>1800</v>
      </c>
      <c r="G27" s="58">
        <f t="shared" si="22"/>
        <v>938</v>
      </c>
      <c r="H27" s="58">
        <f t="shared" si="22"/>
        <v>458</v>
      </c>
      <c r="I27" s="58">
        <f t="shared" si="22"/>
        <v>246</v>
      </c>
      <c r="J27" s="58">
        <f t="shared" si="22"/>
        <v>154</v>
      </c>
      <c r="K27" s="58">
        <f t="shared" si="22"/>
        <v>80</v>
      </c>
      <c r="L27" s="58">
        <f t="shared" si="22"/>
        <v>862</v>
      </c>
      <c r="M27" s="58">
        <f t="shared" si="22"/>
        <v>29</v>
      </c>
      <c r="N27" s="58">
        <f t="shared" si="22"/>
        <v>438</v>
      </c>
      <c r="O27" s="58">
        <f t="shared" si="22"/>
        <v>25</v>
      </c>
      <c r="P27" s="58">
        <f t="shared" si="22"/>
        <v>500</v>
      </c>
      <c r="Q27" s="58">
        <f t="shared" si="22"/>
        <v>0</v>
      </c>
      <c r="R27" s="58">
        <f t="shared" si="22"/>
        <v>0</v>
      </c>
      <c r="S27" s="58">
        <f t="shared" si="22"/>
        <v>0</v>
      </c>
      <c r="T27" s="58">
        <f t="shared" si="22"/>
        <v>0</v>
      </c>
      <c r="U27" s="58">
        <f t="shared" si="22"/>
        <v>0</v>
      </c>
      <c r="V27" s="58">
        <f t="shared" si="22"/>
        <v>0</v>
      </c>
      <c r="W27" s="58">
        <f t="shared" si="22"/>
        <v>0</v>
      </c>
      <c r="X27" s="58">
        <f t="shared" si="22"/>
        <v>0</v>
      </c>
      <c r="Y27" s="58">
        <f t="shared" si="22"/>
        <v>0</v>
      </c>
      <c r="Z27" s="58">
        <f t="shared" si="22"/>
        <v>0</v>
      </c>
      <c r="AA27" s="58">
        <f t="shared" si="22"/>
        <v>0</v>
      </c>
      <c r="AB27" s="58">
        <f t="shared" si="22"/>
        <v>0</v>
      </c>
      <c r="AC27" s="45"/>
    </row>
    <row r="28" spans="1:29" ht="18.75">
      <c r="A28" s="240" t="s">
        <v>8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2"/>
      <c r="AC28" s="45"/>
    </row>
    <row r="29" spans="1:106" s="3" customFormat="1" ht="26.25" customHeight="1">
      <c r="A29" s="50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7"/>
      <c r="Z29" s="7"/>
      <c r="AA29" s="7"/>
      <c r="AB29" s="51"/>
      <c r="AC29" s="4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</row>
    <row r="30" spans="1:29" s="4" customFormat="1" ht="18.75">
      <c r="A30" s="52" t="s">
        <v>99</v>
      </c>
      <c r="B30" s="36" t="s">
        <v>78</v>
      </c>
      <c r="C30" s="42"/>
      <c r="D30" s="42" t="s">
        <v>53</v>
      </c>
      <c r="E30" s="35">
        <f aca="true" t="shared" si="23" ref="E30:E40">F30/30</f>
        <v>3</v>
      </c>
      <c r="F30" s="40">
        <v>90</v>
      </c>
      <c r="G30" s="35">
        <f>N30+P30+R30+T30+V30+X30+Z30+AB30</f>
        <v>56</v>
      </c>
      <c r="H30" s="35">
        <f aca="true" t="shared" si="24" ref="H30:H40">G30-K30-I30-J30</f>
        <v>4</v>
      </c>
      <c r="I30" s="35">
        <v>52</v>
      </c>
      <c r="J30" s="35">
        <v>0</v>
      </c>
      <c r="K30" s="35">
        <v>0</v>
      </c>
      <c r="L30" s="35">
        <f>F30-G30</f>
        <v>34</v>
      </c>
      <c r="M30" s="35"/>
      <c r="N30" s="35">
        <f>M30*$M$7</f>
        <v>0</v>
      </c>
      <c r="O30" s="35"/>
      <c r="P30" s="35">
        <f>O30*$O$7</f>
        <v>0</v>
      </c>
      <c r="Q30" s="35">
        <v>1</v>
      </c>
      <c r="R30" s="35">
        <v>16</v>
      </c>
      <c r="S30" s="35">
        <v>2</v>
      </c>
      <c r="T30" s="35">
        <f aca="true" t="shared" si="25" ref="T30:T40">S30*$S$7</f>
        <v>40</v>
      </c>
      <c r="U30" s="35"/>
      <c r="V30" s="35">
        <f aca="true" t="shared" si="26" ref="V30:V40">U30*$U$7</f>
        <v>0</v>
      </c>
      <c r="W30" s="35"/>
      <c r="X30" s="35">
        <f aca="true" t="shared" si="27" ref="X30:X40">W30*$W$7</f>
        <v>0</v>
      </c>
      <c r="Y30" s="35"/>
      <c r="Z30" s="35">
        <f aca="true" t="shared" si="28" ref="Z30:Z40">Y30*$Y$7</f>
        <v>0</v>
      </c>
      <c r="AA30" s="35"/>
      <c r="AB30" s="53">
        <f aca="true" t="shared" si="29" ref="AB30:AB40">AA30*$AA$7</f>
        <v>0</v>
      </c>
      <c r="AC30" s="45"/>
    </row>
    <row r="31" spans="1:29" s="4" customFormat="1" ht="18.75">
      <c r="A31" s="52" t="s">
        <v>100</v>
      </c>
      <c r="B31" s="36" t="s">
        <v>54</v>
      </c>
      <c r="C31" s="42">
        <v>3</v>
      </c>
      <c r="D31" s="35"/>
      <c r="E31" s="35">
        <f aca="true" t="shared" si="30" ref="E31:E36">F31/30</f>
        <v>4</v>
      </c>
      <c r="F31" s="40">
        <v>120</v>
      </c>
      <c r="G31" s="35">
        <f aca="true" t="shared" si="31" ref="G31:G36">N31+P31+R31+T31+V31+X31+Z31+AB31</f>
        <v>60</v>
      </c>
      <c r="H31" s="35">
        <f t="shared" si="24"/>
        <v>30</v>
      </c>
      <c r="I31" s="35">
        <v>10</v>
      </c>
      <c r="J31" s="35">
        <v>20</v>
      </c>
      <c r="K31" s="35">
        <v>0</v>
      </c>
      <c r="L31" s="35">
        <f aca="true" t="shared" si="32" ref="L31:L36">F31-G31</f>
        <v>60</v>
      </c>
      <c r="M31" s="35"/>
      <c r="N31" s="35">
        <f aca="true" t="shared" si="33" ref="N31:N36">M31*$M$7</f>
        <v>0</v>
      </c>
      <c r="O31" s="35"/>
      <c r="P31" s="35">
        <f aca="true" t="shared" si="34" ref="P31:P36">O31*$O$7</f>
        <v>0</v>
      </c>
      <c r="Q31" s="35">
        <v>4</v>
      </c>
      <c r="R31" s="35">
        <f aca="true" t="shared" si="35" ref="R31:R40">Q31*$Q$7</f>
        <v>60</v>
      </c>
      <c r="S31" s="35"/>
      <c r="T31" s="35">
        <f aca="true" t="shared" si="36" ref="T31:T36">S31*$S$7</f>
        <v>0</v>
      </c>
      <c r="U31" s="35"/>
      <c r="V31" s="35">
        <f aca="true" t="shared" si="37" ref="V31:V36">U31*$U$7</f>
        <v>0</v>
      </c>
      <c r="W31" s="35"/>
      <c r="X31" s="35">
        <f aca="true" t="shared" si="38" ref="X31:X36">W31*$W$7</f>
        <v>0</v>
      </c>
      <c r="Y31" s="35"/>
      <c r="Z31" s="35">
        <f aca="true" t="shared" si="39" ref="Z31:Z36">Y31*$Y$7</f>
        <v>0</v>
      </c>
      <c r="AA31" s="35"/>
      <c r="AB31" s="53">
        <f aca="true" t="shared" si="40" ref="AB31:AB36">AA31*$AA$7</f>
        <v>0</v>
      </c>
      <c r="AC31" s="45"/>
    </row>
    <row r="32" spans="1:29" s="4" customFormat="1" ht="18.75">
      <c r="A32" s="52" t="s">
        <v>101</v>
      </c>
      <c r="B32" s="36" t="s">
        <v>55</v>
      </c>
      <c r="C32" s="37"/>
      <c r="D32" s="34">
        <v>3</v>
      </c>
      <c r="E32" s="35">
        <f t="shared" si="30"/>
        <v>3</v>
      </c>
      <c r="F32" s="40">
        <v>90</v>
      </c>
      <c r="G32" s="35">
        <f t="shared" si="31"/>
        <v>46</v>
      </c>
      <c r="H32" s="35">
        <f t="shared" si="24"/>
        <v>26</v>
      </c>
      <c r="I32" s="35">
        <v>8</v>
      </c>
      <c r="J32" s="35">
        <v>12</v>
      </c>
      <c r="K32" s="35">
        <v>0</v>
      </c>
      <c r="L32" s="35">
        <f t="shared" si="32"/>
        <v>44</v>
      </c>
      <c r="M32" s="35"/>
      <c r="N32" s="35">
        <f t="shared" si="33"/>
        <v>0</v>
      </c>
      <c r="O32" s="35"/>
      <c r="P32" s="35">
        <f t="shared" si="34"/>
        <v>0</v>
      </c>
      <c r="Q32" s="35">
        <v>3</v>
      </c>
      <c r="R32" s="35">
        <v>46</v>
      </c>
      <c r="S32" s="35"/>
      <c r="T32" s="35">
        <f t="shared" si="36"/>
        <v>0</v>
      </c>
      <c r="U32" s="35"/>
      <c r="V32" s="35">
        <f t="shared" si="37"/>
        <v>0</v>
      </c>
      <c r="W32" s="35"/>
      <c r="X32" s="35">
        <f t="shared" si="38"/>
        <v>0</v>
      </c>
      <c r="Y32" s="35"/>
      <c r="Z32" s="35">
        <f t="shared" si="39"/>
        <v>0</v>
      </c>
      <c r="AA32" s="35"/>
      <c r="AB32" s="53">
        <f t="shared" si="40"/>
        <v>0</v>
      </c>
      <c r="AC32" s="45"/>
    </row>
    <row r="33" spans="1:29" s="4" customFormat="1" ht="18.75">
      <c r="A33" s="52" t="s">
        <v>102</v>
      </c>
      <c r="B33" s="36" t="s">
        <v>56</v>
      </c>
      <c r="C33" s="42">
        <v>3</v>
      </c>
      <c r="D33" s="35"/>
      <c r="E33" s="35">
        <f t="shared" si="30"/>
        <v>5</v>
      </c>
      <c r="F33" s="40">
        <v>150</v>
      </c>
      <c r="G33" s="35">
        <f t="shared" si="31"/>
        <v>76</v>
      </c>
      <c r="H33" s="35">
        <f t="shared" si="24"/>
        <v>50</v>
      </c>
      <c r="I33" s="35">
        <v>16</v>
      </c>
      <c r="J33" s="35">
        <v>10</v>
      </c>
      <c r="K33" s="35">
        <v>0</v>
      </c>
      <c r="L33" s="35">
        <f t="shared" si="32"/>
        <v>74</v>
      </c>
      <c r="M33" s="35"/>
      <c r="N33" s="35">
        <f t="shared" si="33"/>
        <v>0</v>
      </c>
      <c r="O33" s="35"/>
      <c r="P33" s="35">
        <f t="shared" si="34"/>
        <v>0</v>
      </c>
      <c r="Q33" s="35">
        <v>5</v>
      </c>
      <c r="R33" s="35">
        <v>76</v>
      </c>
      <c r="S33" s="35"/>
      <c r="T33" s="35">
        <f t="shared" si="36"/>
        <v>0</v>
      </c>
      <c r="U33" s="35"/>
      <c r="V33" s="35">
        <f t="shared" si="37"/>
        <v>0</v>
      </c>
      <c r="W33" s="35"/>
      <c r="X33" s="35">
        <f t="shared" si="38"/>
        <v>0</v>
      </c>
      <c r="Y33" s="35"/>
      <c r="Z33" s="35">
        <f t="shared" si="39"/>
        <v>0</v>
      </c>
      <c r="AA33" s="35"/>
      <c r="AB33" s="53">
        <f t="shared" si="40"/>
        <v>0</v>
      </c>
      <c r="AC33" s="45"/>
    </row>
    <row r="34" spans="1:29" s="4" customFormat="1" ht="37.5">
      <c r="A34" s="52" t="s">
        <v>103</v>
      </c>
      <c r="B34" s="36" t="s">
        <v>57</v>
      </c>
      <c r="C34" s="42" t="s">
        <v>53</v>
      </c>
      <c r="D34" s="35"/>
      <c r="E34" s="35">
        <f t="shared" si="30"/>
        <v>6</v>
      </c>
      <c r="F34" s="40">
        <v>180</v>
      </c>
      <c r="G34" s="35">
        <f t="shared" si="31"/>
        <v>106</v>
      </c>
      <c r="H34" s="35">
        <f t="shared" si="24"/>
        <v>74</v>
      </c>
      <c r="I34" s="35">
        <v>12</v>
      </c>
      <c r="J34" s="35">
        <v>20</v>
      </c>
      <c r="K34" s="35">
        <v>0</v>
      </c>
      <c r="L34" s="35">
        <f t="shared" si="32"/>
        <v>74</v>
      </c>
      <c r="M34" s="35"/>
      <c r="N34" s="35">
        <f t="shared" si="33"/>
        <v>0</v>
      </c>
      <c r="O34" s="35"/>
      <c r="P34" s="35">
        <f t="shared" si="34"/>
        <v>0</v>
      </c>
      <c r="Q34" s="35">
        <v>3</v>
      </c>
      <c r="R34" s="35">
        <v>46</v>
      </c>
      <c r="S34" s="35">
        <v>3</v>
      </c>
      <c r="T34" s="35">
        <f t="shared" si="36"/>
        <v>60</v>
      </c>
      <c r="U34" s="35"/>
      <c r="V34" s="35">
        <f t="shared" si="37"/>
        <v>0</v>
      </c>
      <c r="W34" s="35"/>
      <c r="X34" s="35">
        <f t="shared" si="38"/>
        <v>0</v>
      </c>
      <c r="Y34" s="35"/>
      <c r="Z34" s="35">
        <f t="shared" si="39"/>
        <v>0</v>
      </c>
      <c r="AA34" s="35"/>
      <c r="AB34" s="53">
        <f t="shared" si="40"/>
        <v>0</v>
      </c>
      <c r="AC34" s="45"/>
    </row>
    <row r="35" spans="1:29" s="4" customFormat="1" ht="37.5">
      <c r="A35" s="52" t="s">
        <v>104</v>
      </c>
      <c r="B35" s="36" t="s">
        <v>51</v>
      </c>
      <c r="C35" s="42"/>
      <c r="D35" s="35">
        <v>3</v>
      </c>
      <c r="E35" s="35">
        <f t="shared" si="30"/>
        <v>4</v>
      </c>
      <c r="F35" s="40">
        <v>120</v>
      </c>
      <c r="G35" s="35">
        <f t="shared" si="31"/>
        <v>60</v>
      </c>
      <c r="H35" s="35">
        <f t="shared" si="24"/>
        <v>20</v>
      </c>
      <c r="I35" s="35">
        <v>40</v>
      </c>
      <c r="J35" s="35">
        <v>0</v>
      </c>
      <c r="K35" s="35">
        <v>0</v>
      </c>
      <c r="L35" s="35">
        <f t="shared" si="32"/>
        <v>60</v>
      </c>
      <c r="M35" s="35"/>
      <c r="N35" s="35">
        <f t="shared" si="33"/>
        <v>0</v>
      </c>
      <c r="O35" s="35"/>
      <c r="P35" s="35">
        <f t="shared" si="34"/>
        <v>0</v>
      </c>
      <c r="Q35" s="35">
        <v>4</v>
      </c>
      <c r="R35" s="35">
        <f t="shared" si="35"/>
        <v>60</v>
      </c>
      <c r="S35" s="35"/>
      <c r="T35" s="35">
        <f t="shared" si="36"/>
        <v>0</v>
      </c>
      <c r="U35" s="35"/>
      <c r="V35" s="35">
        <f t="shared" si="37"/>
        <v>0</v>
      </c>
      <c r="W35" s="35"/>
      <c r="X35" s="35">
        <f t="shared" si="38"/>
        <v>0</v>
      </c>
      <c r="Y35" s="35"/>
      <c r="Z35" s="35">
        <f t="shared" si="39"/>
        <v>0</v>
      </c>
      <c r="AA35" s="35"/>
      <c r="AB35" s="53">
        <f t="shared" si="40"/>
        <v>0</v>
      </c>
      <c r="AC35" s="45"/>
    </row>
    <row r="36" spans="1:29" s="4" customFormat="1" ht="18.75">
      <c r="A36" s="52" t="s">
        <v>105</v>
      </c>
      <c r="B36" s="36" t="s">
        <v>58</v>
      </c>
      <c r="C36" s="42"/>
      <c r="D36" s="35">
        <v>3</v>
      </c>
      <c r="E36" s="35">
        <f t="shared" si="30"/>
        <v>4</v>
      </c>
      <c r="F36" s="40">
        <v>120</v>
      </c>
      <c r="G36" s="35">
        <f t="shared" si="31"/>
        <v>60</v>
      </c>
      <c r="H36" s="35">
        <f t="shared" si="24"/>
        <v>32</v>
      </c>
      <c r="I36" s="35">
        <v>8</v>
      </c>
      <c r="J36" s="35">
        <v>20</v>
      </c>
      <c r="K36" s="35">
        <v>0</v>
      </c>
      <c r="L36" s="35">
        <f t="shared" si="32"/>
        <v>60</v>
      </c>
      <c r="M36" s="35"/>
      <c r="N36" s="35">
        <f t="shared" si="33"/>
        <v>0</v>
      </c>
      <c r="O36" s="35"/>
      <c r="P36" s="35">
        <f t="shared" si="34"/>
        <v>0</v>
      </c>
      <c r="Q36" s="35">
        <v>4</v>
      </c>
      <c r="R36" s="35">
        <f t="shared" si="35"/>
        <v>60</v>
      </c>
      <c r="S36" s="35"/>
      <c r="T36" s="35">
        <f t="shared" si="36"/>
        <v>0</v>
      </c>
      <c r="U36" s="35"/>
      <c r="V36" s="35">
        <f t="shared" si="37"/>
        <v>0</v>
      </c>
      <c r="W36" s="35"/>
      <c r="X36" s="35">
        <f t="shared" si="38"/>
        <v>0</v>
      </c>
      <c r="Y36" s="35"/>
      <c r="Z36" s="35">
        <f t="shared" si="39"/>
        <v>0</v>
      </c>
      <c r="AA36" s="35"/>
      <c r="AB36" s="53">
        <f t="shared" si="40"/>
        <v>0</v>
      </c>
      <c r="AC36" s="45"/>
    </row>
    <row r="37" spans="1:29" s="4" customFormat="1" ht="18.75">
      <c r="A37" s="52" t="s">
        <v>106</v>
      </c>
      <c r="B37" s="36" t="s">
        <v>59</v>
      </c>
      <c r="C37" s="35">
        <v>3</v>
      </c>
      <c r="D37" s="35"/>
      <c r="E37" s="35">
        <f t="shared" si="23"/>
        <v>4</v>
      </c>
      <c r="F37" s="40">
        <v>120</v>
      </c>
      <c r="G37" s="35">
        <f>N37+P37+R37+T37+V37+X37+Z37+AB37</f>
        <v>60</v>
      </c>
      <c r="H37" s="35">
        <f t="shared" si="24"/>
        <v>36</v>
      </c>
      <c r="I37" s="35">
        <v>8</v>
      </c>
      <c r="J37" s="35">
        <v>16</v>
      </c>
      <c r="K37" s="35">
        <v>0</v>
      </c>
      <c r="L37" s="35">
        <f>F37-G37</f>
        <v>60</v>
      </c>
      <c r="M37" s="38"/>
      <c r="N37" s="35">
        <f>M37*$M$7</f>
        <v>0</v>
      </c>
      <c r="O37" s="38"/>
      <c r="P37" s="35">
        <f>O37*$O$7</f>
        <v>0</v>
      </c>
      <c r="Q37" s="35">
        <v>4</v>
      </c>
      <c r="R37" s="35">
        <f t="shared" si="35"/>
        <v>60</v>
      </c>
      <c r="S37" s="38"/>
      <c r="T37" s="35">
        <f t="shared" si="25"/>
        <v>0</v>
      </c>
      <c r="U37" s="38"/>
      <c r="V37" s="35">
        <f t="shared" si="26"/>
        <v>0</v>
      </c>
      <c r="W37" s="38"/>
      <c r="X37" s="35">
        <f t="shared" si="27"/>
        <v>0</v>
      </c>
      <c r="Y37" s="38"/>
      <c r="Z37" s="35">
        <f t="shared" si="28"/>
        <v>0</v>
      </c>
      <c r="AA37" s="38"/>
      <c r="AB37" s="53">
        <f t="shared" si="29"/>
        <v>0</v>
      </c>
      <c r="AC37" s="45"/>
    </row>
    <row r="38" spans="1:29" ht="37.5">
      <c r="A38" s="60" t="s">
        <v>107</v>
      </c>
      <c r="B38" s="36" t="s">
        <v>60</v>
      </c>
      <c r="C38" s="34">
        <v>4</v>
      </c>
      <c r="D38" s="34"/>
      <c r="E38" s="34">
        <f t="shared" si="23"/>
        <v>5</v>
      </c>
      <c r="F38" s="40">
        <v>150</v>
      </c>
      <c r="G38" s="34">
        <f>N38+P38+R38+T38+V38+X38+Z38+AB38</f>
        <v>80</v>
      </c>
      <c r="H38" s="35">
        <f t="shared" si="24"/>
        <v>46</v>
      </c>
      <c r="I38" s="35">
        <v>22</v>
      </c>
      <c r="J38" s="35">
        <v>12</v>
      </c>
      <c r="K38" s="34">
        <v>0</v>
      </c>
      <c r="L38" s="34">
        <f>F38-G38</f>
        <v>70</v>
      </c>
      <c r="M38" s="38"/>
      <c r="N38" s="34">
        <f>M38*$M$7</f>
        <v>0</v>
      </c>
      <c r="O38" s="38"/>
      <c r="P38" s="34">
        <f>O38*$O$7</f>
        <v>0</v>
      </c>
      <c r="Q38" s="35"/>
      <c r="R38" s="35">
        <f t="shared" si="35"/>
        <v>0</v>
      </c>
      <c r="S38" s="38">
        <v>4</v>
      </c>
      <c r="T38" s="35">
        <f t="shared" si="25"/>
        <v>80</v>
      </c>
      <c r="U38" s="38"/>
      <c r="V38" s="34">
        <f t="shared" si="26"/>
        <v>0</v>
      </c>
      <c r="W38" s="38"/>
      <c r="X38" s="34">
        <f t="shared" si="27"/>
        <v>0</v>
      </c>
      <c r="Y38" s="39"/>
      <c r="Z38" s="34">
        <f t="shared" si="28"/>
        <v>0</v>
      </c>
      <c r="AA38" s="39"/>
      <c r="AB38" s="54">
        <f t="shared" si="29"/>
        <v>0</v>
      </c>
      <c r="AC38" s="45"/>
    </row>
    <row r="39" spans="1:29" s="4" customFormat="1" ht="37.5">
      <c r="A39" s="52" t="s">
        <v>108</v>
      </c>
      <c r="B39" s="36" t="s">
        <v>61</v>
      </c>
      <c r="C39" s="35"/>
      <c r="D39" s="35">
        <v>4</v>
      </c>
      <c r="E39" s="35">
        <f t="shared" si="23"/>
        <v>3</v>
      </c>
      <c r="F39" s="40">
        <v>90</v>
      </c>
      <c r="G39" s="35">
        <f>N39+P39+R39+T39+V39+X39+Z39+AB39</f>
        <v>0</v>
      </c>
      <c r="H39" s="35">
        <f t="shared" si="24"/>
        <v>0</v>
      </c>
      <c r="I39" s="35">
        <v>0</v>
      </c>
      <c r="J39" s="35">
        <v>0</v>
      </c>
      <c r="K39" s="35">
        <v>0</v>
      </c>
      <c r="L39" s="35">
        <f>F39-G39</f>
        <v>90</v>
      </c>
      <c r="M39" s="35"/>
      <c r="N39" s="35">
        <f>M39*$M$7</f>
        <v>0</v>
      </c>
      <c r="O39" s="35"/>
      <c r="P39" s="35">
        <f>O39*$O$7</f>
        <v>0</v>
      </c>
      <c r="Q39" s="35"/>
      <c r="R39" s="35">
        <f t="shared" si="35"/>
        <v>0</v>
      </c>
      <c r="S39" s="35"/>
      <c r="T39" s="35">
        <f t="shared" si="25"/>
        <v>0</v>
      </c>
      <c r="U39" s="35"/>
      <c r="V39" s="35">
        <f t="shared" si="26"/>
        <v>0</v>
      </c>
      <c r="W39" s="35"/>
      <c r="X39" s="35">
        <f t="shared" si="27"/>
        <v>0</v>
      </c>
      <c r="Y39" s="35"/>
      <c r="Z39" s="35">
        <f t="shared" si="28"/>
        <v>0</v>
      </c>
      <c r="AA39" s="35"/>
      <c r="AB39" s="53">
        <f t="shared" si="29"/>
        <v>0</v>
      </c>
      <c r="AC39" s="45"/>
    </row>
    <row r="40" spans="1:29" s="4" customFormat="1" ht="18.75">
      <c r="A40" s="52" t="s">
        <v>109</v>
      </c>
      <c r="B40" s="65" t="s">
        <v>68</v>
      </c>
      <c r="C40" s="37"/>
      <c r="D40" s="34">
        <v>4</v>
      </c>
      <c r="E40" s="35">
        <f t="shared" si="23"/>
        <v>4</v>
      </c>
      <c r="F40" s="40">
        <v>120</v>
      </c>
      <c r="G40" s="35">
        <f>N40+P40+R40+T40+V40+X40+Z40+AB40</f>
        <v>60</v>
      </c>
      <c r="H40" s="35">
        <f t="shared" si="24"/>
        <v>28</v>
      </c>
      <c r="I40" s="35">
        <v>20</v>
      </c>
      <c r="J40" s="35">
        <v>12</v>
      </c>
      <c r="K40" s="35">
        <v>0</v>
      </c>
      <c r="L40" s="35">
        <f>F40-G40</f>
        <v>60</v>
      </c>
      <c r="M40" s="35"/>
      <c r="N40" s="35">
        <f>M40*$M$7</f>
        <v>0</v>
      </c>
      <c r="O40" s="35"/>
      <c r="P40" s="35">
        <f>O40*$O$7</f>
        <v>0</v>
      </c>
      <c r="Q40" s="35"/>
      <c r="R40" s="35">
        <f t="shared" si="35"/>
        <v>0</v>
      </c>
      <c r="S40" s="35">
        <v>3</v>
      </c>
      <c r="T40" s="35">
        <f t="shared" si="25"/>
        <v>60</v>
      </c>
      <c r="U40" s="35"/>
      <c r="V40" s="35">
        <f t="shared" si="26"/>
        <v>0</v>
      </c>
      <c r="W40" s="35"/>
      <c r="X40" s="35">
        <f t="shared" si="27"/>
        <v>0</v>
      </c>
      <c r="Y40" s="35"/>
      <c r="Z40" s="35">
        <f t="shared" si="28"/>
        <v>0</v>
      </c>
      <c r="AA40" s="35"/>
      <c r="AB40" s="53">
        <f t="shared" si="29"/>
        <v>0</v>
      </c>
      <c r="AC40" s="45"/>
    </row>
    <row r="41" spans="1:29" s="4" customFormat="1" ht="18.75">
      <c r="A41" s="243" t="s">
        <v>41</v>
      </c>
      <c r="B41" s="244"/>
      <c r="C41" s="43"/>
      <c r="D41" s="43"/>
      <c r="E41" s="44">
        <f aca="true" t="shared" si="41" ref="E41:AB41">SUM(E30:E40)</f>
        <v>45</v>
      </c>
      <c r="F41" s="44">
        <f t="shared" si="41"/>
        <v>1350</v>
      </c>
      <c r="G41" s="44">
        <f t="shared" si="41"/>
        <v>664</v>
      </c>
      <c r="H41" s="44">
        <f t="shared" si="41"/>
        <v>346</v>
      </c>
      <c r="I41" s="44">
        <f t="shared" si="41"/>
        <v>196</v>
      </c>
      <c r="J41" s="44">
        <f t="shared" si="41"/>
        <v>122</v>
      </c>
      <c r="K41" s="44">
        <f t="shared" si="41"/>
        <v>0</v>
      </c>
      <c r="L41" s="44">
        <f t="shared" si="41"/>
        <v>686</v>
      </c>
      <c r="M41" s="44">
        <f t="shared" si="41"/>
        <v>0</v>
      </c>
      <c r="N41" s="44">
        <f t="shared" si="41"/>
        <v>0</v>
      </c>
      <c r="O41" s="44">
        <f t="shared" si="41"/>
        <v>0</v>
      </c>
      <c r="P41" s="44">
        <f t="shared" si="41"/>
        <v>0</v>
      </c>
      <c r="Q41" s="44">
        <f t="shared" si="41"/>
        <v>28</v>
      </c>
      <c r="R41" s="44">
        <f t="shared" si="41"/>
        <v>424</v>
      </c>
      <c r="S41" s="44">
        <f t="shared" si="41"/>
        <v>12</v>
      </c>
      <c r="T41" s="44">
        <f t="shared" si="41"/>
        <v>240</v>
      </c>
      <c r="U41" s="44">
        <f t="shared" si="41"/>
        <v>0</v>
      </c>
      <c r="V41" s="44">
        <f t="shared" si="41"/>
        <v>0</v>
      </c>
      <c r="W41" s="44">
        <f t="shared" si="41"/>
        <v>0</v>
      </c>
      <c r="X41" s="44">
        <f t="shared" si="41"/>
        <v>0</v>
      </c>
      <c r="Y41" s="44">
        <f t="shared" si="41"/>
        <v>0</v>
      </c>
      <c r="Z41" s="44">
        <f t="shared" si="41"/>
        <v>0</v>
      </c>
      <c r="AA41" s="44">
        <f t="shared" si="41"/>
        <v>0</v>
      </c>
      <c r="AB41" s="55">
        <f t="shared" si="41"/>
        <v>0</v>
      </c>
      <c r="AC41" s="45"/>
    </row>
    <row r="42" spans="1:106" s="7" customFormat="1" ht="26.25" customHeight="1">
      <c r="A42" s="50" t="s">
        <v>32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56"/>
      <c r="AC42" s="47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</row>
    <row r="43" spans="1:106" s="7" customFormat="1" ht="18.75">
      <c r="A43" s="61" t="s">
        <v>127</v>
      </c>
      <c r="B43" s="11" t="s">
        <v>85</v>
      </c>
      <c r="C43" s="34"/>
      <c r="D43" s="34">
        <v>4</v>
      </c>
      <c r="E43" s="34">
        <f>F43/30</f>
        <v>15</v>
      </c>
      <c r="F43" s="34">
        <v>450</v>
      </c>
      <c r="G43" s="34">
        <f>N43+P43+R43+T43+V43+X43+Z43+AB43</f>
        <v>180</v>
      </c>
      <c r="H43" s="34">
        <v>0</v>
      </c>
      <c r="I43" s="35">
        <v>0</v>
      </c>
      <c r="J43" s="35">
        <v>0</v>
      </c>
      <c r="K43" s="34">
        <v>0</v>
      </c>
      <c r="L43" s="34">
        <f>F43-G43</f>
        <v>270</v>
      </c>
      <c r="M43" s="35"/>
      <c r="N43" s="34">
        <f>M43*$M$7</f>
        <v>0</v>
      </c>
      <c r="O43" s="35"/>
      <c r="P43" s="34">
        <f>O43*$O$7</f>
        <v>0</v>
      </c>
      <c r="Q43" s="35"/>
      <c r="R43" s="34">
        <f>Q43*$Q$7</f>
        <v>0</v>
      </c>
      <c r="S43" s="35">
        <v>9</v>
      </c>
      <c r="T43" s="34">
        <f>S43*$S$7</f>
        <v>180</v>
      </c>
      <c r="U43" s="35"/>
      <c r="V43" s="34">
        <f>U43*$U$7</f>
        <v>0</v>
      </c>
      <c r="W43" s="35"/>
      <c r="X43" s="34">
        <f>W43*$W$7</f>
        <v>0</v>
      </c>
      <c r="Y43" s="34"/>
      <c r="Z43" s="34">
        <f>Y43*$Y$7</f>
        <v>0</v>
      </c>
      <c r="AA43" s="34"/>
      <c r="AB43" s="54">
        <f>AA43*$AA$7</f>
        <v>0</v>
      </c>
      <c r="AC43" s="47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</row>
    <row r="44" spans="1:106" s="7" customFormat="1" ht="18.75">
      <c r="A44" s="61"/>
      <c r="B44" s="23"/>
      <c r="C44" s="34"/>
      <c r="D44" s="34"/>
      <c r="E44" s="34">
        <f>F44/30</f>
        <v>0</v>
      </c>
      <c r="F44" s="34">
        <v>0</v>
      </c>
      <c r="G44" s="34">
        <f>N44+P44+R44+T44+V44+X44+Z44+AB44</f>
        <v>0</v>
      </c>
      <c r="H44" s="34">
        <v>0</v>
      </c>
      <c r="I44" s="35">
        <v>0</v>
      </c>
      <c r="J44" s="35">
        <v>0</v>
      </c>
      <c r="K44" s="34">
        <v>0</v>
      </c>
      <c r="L44" s="34">
        <f>F44-G44</f>
        <v>0</v>
      </c>
      <c r="M44" s="35"/>
      <c r="N44" s="34">
        <f>M44*$M$7</f>
        <v>0</v>
      </c>
      <c r="O44" s="35"/>
      <c r="P44" s="34">
        <f>O44*$O$7</f>
        <v>0</v>
      </c>
      <c r="Q44" s="35"/>
      <c r="R44" s="34">
        <f>Q44*$Q$7</f>
        <v>0</v>
      </c>
      <c r="S44" s="35"/>
      <c r="T44" s="34">
        <f>S44*$S$7</f>
        <v>0</v>
      </c>
      <c r="U44" s="35"/>
      <c r="V44" s="34">
        <f>U44*$U$7</f>
        <v>0</v>
      </c>
      <c r="W44" s="35"/>
      <c r="X44" s="34">
        <f>W44*$W$7</f>
        <v>0</v>
      </c>
      <c r="Y44" s="34"/>
      <c r="Z44" s="34">
        <f>Y44*$Y$7</f>
        <v>0</v>
      </c>
      <c r="AA44" s="34"/>
      <c r="AB44" s="54">
        <f>AA44*$AA$7</f>
        <v>0</v>
      </c>
      <c r="AC44" s="47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</row>
    <row r="45" spans="1:106" s="7" customFormat="1" ht="39" customHeight="1">
      <c r="A45" s="245" t="s">
        <v>42</v>
      </c>
      <c r="B45" s="246"/>
      <c r="C45" s="43"/>
      <c r="D45" s="43"/>
      <c r="E45" s="44">
        <f aca="true" t="shared" si="42" ref="E45:AB45">SUM(E43:E44)</f>
        <v>15</v>
      </c>
      <c r="F45" s="44">
        <f t="shared" si="42"/>
        <v>450</v>
      </c>
      <c r="G45" s="44">
        <f t="shared" si="42"/>
        <v>180</v>
      </c>
      <c r="H45" s="44">
        <f t="shared" si="42"/>
        <v>0</v>
      </c>
      <c r="I45" s="44">
        <f t="shared" si="42"/>
        <v>0</v>
      </c>
      <c r="J45" s="44">
        <f t="shared" si="42"/>
        <v>0</v>
      </c>
      <c r="K45" s="44">
        <f t="shared" si="42"/>
        <v>0</v>
      </c>
      <c r="L45" s="44">
        <f t="shared" si="42"/>
        <v>270</v>
      </c>
      <c r="M45" s="44">
        <f t="shared" si="42"/>
        <v>0</v>
      </c>
      <c r="N45" s="44">
        <f t="shared" si="42"/>
        <v>0</v>
      </c>
      <c r="O45" s="44">
        <f t="shared" si="42"/>
        <v>0</v>
      </c>
      <c r="P45" s="44">
        <f t="shared" si="42"/>
        <v>0</v>
      </c>
      <c r="Q45" s="44">
        <f t="shared" si="42"/>
        <v>0</v>
      </c>
      <c r="R45" s="44">
        <f t="shared" si="42"/>
        <v>0</v>
      </c>
      <c r="S45" s="44">
        <f t="shared" si="42"/>
        <v>9</v>
      </c>
      <c r="T45" s="44">
        <f t="shared" si="42"/>
        <v>180</v>
      </c>
      <c r="U45" s="44">
        <f t="shared" si="42"/>
        <v>0</v>
      </c>
      <c r="V45" s="44">
        <f t="shared" si="42"/>
        <v>0</v>
      </c>
      <c r="W45" s="44">
        <f t="shared" si="42"/>
        <v>0</v>
      </c>
      <c r="X45" s="44">
        <f t="shared" si="42"/>
        <v>0</v>
      </c>
      <c r="Y45" s="44">
        <f t="shared" si="42"/>
        <v>0</v>
      </c>
      <c r="Z45" s="44">
        <f t="shared" si="42"/>
        <v>0</v>
      </c>
      <c r="AA45" s="44">
        <f t="shared" si="42"/>
        <v>0</v>
      </c>
      <c r="AB45" s="44">
        <f t="shared" si="42"/>
        <v>0</v>
      </c>
      <c r="AC45" s="47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</row>
    <row r="46" spans="1:29" ht="19.5" thickBot="1">
      <c r="A46" s="247" t="s">
        <v>43</v>
      </c>
      <c r="B46" s="248"/>
      <c r="C46" s="57"/>
      <c r="D46" s="57"/>
      <c r="E46" s="58">
        <f aca="true" t="shared" si="43" ref="E46:AB46">E41+E45</f>
        <v>60</v>
      </c>
      <c r="F46" s="58">
        <f t="shared" si="43"/>
        <v>1800</v>
      </c>
      <c r="G46" s="58">
        <f t="shared" si="43"/>
        <v>844</v>
      </c>
      <c r="H46" s="58">
        <f t="shared" si="43"/>
        <v>346</v>
      </c>
      <c r="I46" s="58">
        <f t="shared" si="43"/>
        <v>196</v>
      </c>
      <c r="J46" s="58">
        <f t="shared" si="43"/>
        <v>122</v>
      </c>
      <c r="K46" s="58">
        <f t="shared" si="43"/>
        <v>0</v>
      </c>
      <c r="L46" s="58">
        <f t="shared" si="43"/>
        <v>956</v>
      </c>
      <c r="M46" s="58">
        <f t="shared" si="43"/>
        <v>0</v>
      </c>
      <c r="N46" s="58">
        <f t="shared" si="43"/>
        <v>0</v>
      </c>
      <c r="O46" s="58">
        <f t="shared" si="43"/>
        <v>0</v>
      </c>
      <c r="P46" s="58">
        <f t="shared" si="43"/>
        <v>0</v>
      </c>
      <c r="Q46" s="58">
        <f t="shared" si="43"/>
        <v>28</v>
      </c>
      <c r="R46" s="58">
        <f t="shared" si="43"/>
        <v>424</v>
      </c>
      <c r="S46" s="58">
        <f t="shared" si="43"/>
        <v>21</v>
      </c>
      <c r="T46" s="58">
        <f t="shared" si="43"/>
        <v>420</v>
      </c>
      <c r="U46" s="58">
        <f t="shared" si="43"/>
        <v>0</v>
      </c>
      <c r="V46" s="58">
        <f t="shared" si="43"/>
        <v>0</v>
      </c>
      <c r="W46" s="58">
        <f t="shared" si="43"/>
        <v>0</v>
      </c>
      <c r="X46" s="58">
        <f t="shared" si="43"/>
        <v>0</v>
      </c>
      <c r="Y46" s="58">
        <f t="shared" si="43"/>
        <v>0</v>
      </c>
      <c r="Z46" s="58">
        <f t="shared" si="43"/>
        <v>0</v>
      </c>
      <c r="AA46" s="58">
        <f t="shared" si="43"/>
        <v>0</v>
      </c>
      <c r="AB46" s="59">
        <f t="shared" si="43"/>
        <v>0</v>
      </c>
      <c r="AC46" s="45"/>
    </row>
    <row r="47" spans="1:29" ht="18.75">
      <c r="A47" s="240" t="s">
        <v>9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2"/>
      <c r="AC47" s="45"/>
    </row>
    <row r="48" spans="1:106" s="3" customFormat="1" ht="26.25" customHeight="1">
      <c r="A48" s="50" t="s">
        <v>31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7"/>
      <c r="O48" s="8"/>
      <c r="P48" s="7"/>
      <c r="Q48" s="8"/>
      <c r="R48" s="7"/>
      <c r="S48" s="8"/>
      <c r="T48" s="7"/>
      <c r="U48" s="8"/>
      <c r="V48" s="7"/>
      <c r="W48" s="8"/>
      <c r="X48" s="7"/>
      <c r="Y48" s="7"/>
      <c r="Z48" s="7"/>
      <c r="AA48" s="7"/>
      <c r="AB48" s="51"/>
      <c r="AC48" s="4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</row>
    <row r="49" spans="1:29" s="4" customFormat="1" ht="18.75">
      <c r="A49" s="52" t="s">
        <v>110</v>
      </c>
      <c r="B49" s="36" t="s">
        <v>63</v>
      </c>
      <c r="C49" s="35"/>
      <c r="D49" s="35">
        <v>5</v>
      </c>
      <c r="E49" s="35">
        <f aca="true" t="shared" si="44" ref="E49:E56">F49/30</f>
        <v>5</v>
      </c>
      <c r="F49" s="40">
        <v>150</v>
      </c>
      <c r="G49" s="35">
        <f aca="true" t="shared" si="45" ref="G49:G56">N49+P49+R49+T49+V49+X49+Z49+AB49</f>
        <v>76</v>
      </c>
      <c r="H49" s="35">
        <f aca="true" t="shared" si="46" ref="H49:H56">G49-K49-I49-J49</f>
        <v>40</v>
      </c>
      <c r="I49" s="35">
        <v>30</v>
      </c>
      <c r="J49" s="35">
        <v>6</v>
      </c>
      <c r="K49" s="35">
        <v>0</v>
      </c>
      <c r="L49" s="35">
        <f>F49-G49</f>
        <v>74</v>
      </c>
      <c r="M49" s="38"/>
      <c r="N49" s="35">
        <f aca="true" t="shared" si="47" ref="N49:N56">M49*$M$7</f>
        <v>0</v>
      </c>
      <c r="O49" s="38"/>
      <c r="P49" s="35">
        <f aca="true" t="shared" si="48" ref="P49:P56">O49*$O$7</f>
        <v>0</v>
      </c>
      <c r="Q49" s="38"/>
      <c r="R49" s="35">
        <f aca="true" t="shared" si="49" ref="R49:R56">Q49*$Q$7</f>
        <v>0</v>
      </c>
      <c r="S49" s="38"/>
      <c r="T49" s="35">
        <f aca="true" t="shared" si="50" ref="T49:T56">S49*$S$7</f>
        <v>0</v>
      </c>
      <c r="U49" s="38">
        <v>5</v>
      </c>
      <c r="V49" s="35">
        <v>76</v>
      </c>
      <c r="W49" s="38"/>
      <c r="X49" s="35">
        <f aca="true" t="shared" si="51" ref="X49:X56">W49*$W$7</f>
        <v>0</v>
      </c>
      <c r="Y49" s="38"/>
      <c r="Z49" s="35">
        <f aca="true" t="shared" si="52" ref="Z49:Z56">Y49*$Y$7</f>
        <v>0</v>
      </c>
      <c r="AA49" s="38"/>
      <c r="AB49" s="53">
        <f aca="true" t="shared" si="53" ref="AB49:AB56">AA49*$AA$7</f>
        <v>0</v>
      </c>
      <c r="AC49" s="45"/>
    </row>
    <row r="50" spans="1:29" s="4" customFormat="1" ht="18.75">
      <c r="A50" s="52" t="s">
        <v>111</v>
      </c>
      <c r="B50" s="36" t="s">
        <v>64</v>
      </c>
      <c r="C50" s="35">
        <v>5</v>
      </c>
      <c r="D50" s="35"/>
      <c r="E50" s="35">
        <f t="shared" si="44"/>
        <v>3</v>
      </c>
      <c r="F50" s="40">
        <v>90</v>
      </c>
      <c r="G50" s="35">
        <f t="shared" si="45"/>
        <v>46</v>
      </c>
      <c r="H50" s="35">
        <f t="shared" si="46"/>
        <v>28</v>
      </c>
      <c r="I50" s="35">
        <v>4</v>
      </c>
      <c r="J50" s="35">
        <v>14</v>
      </c>
      <c r="K50" s="35">
        <v>0</v>
      </c>
      <c r="L50" s="35">
        <f aca="true" t="shared" si="54" ref="L50:L56">F50-G50</f>
        <v>44</v>
      </c>
      <c r="M50" s="38"/>
      <c r="N50" s="35">
        <f t="shared" si="47"/>
        <v>0</v>
      </c>
      <c r="O50" s="38"/>
      <c r="P50" s="35">
        <f t="shared" si="48"/>
        <v>0</v>
      </c>
      <c r="Q50" s="38"/>
      <c r="R50" s="35">
        <f t="shared" si="49"/>
        <v>0</v>
      </c>
      <c r="S50" s="38"/>
      <c r="T50" s="35">
        <f t="shared" si="50"/>
        <v>0</v>
      </c>
      <c r="U50" s="38">
        <v>3</v>
      </c>
      <c r="V50" s="35">
        <v>46</v>
      </c>
      <c r="W50" s="38"/>
      <c r="X50" s="35">
        <f t="shared" si="51"/>
        <v>0</v>
      </c>
      <c r="Y50" s="38"/>
      <c r="Z50" s="35">
        <f t="shared" si="52"/>
        <v>0</v>
      </c>
      <c r="AA50" s="38"/>
      <c r="AB50" s="53">
        <f t="shared" si="53"/>
        <v>0</v>
      </c>
      <c r="AC50" s="45"/>
    </row>
    <row r="51" spans="1:29" s="4" customFormat="1" ht="37.5">
      <c r="A51" s="52" t="s">
        <v>113</v>
      </c>
      <c r="B51" s="36" t="s">
        <v>65</v>
      </c>
      <c r="C51" s="35">
        <v>6</v>
      </c>
      <c r="D51" s="35"/>
      <c r="E51" s="35">
        <f t="shared" si="44"/>
        <v>5</v>
      </c>
      <c r="F51" s="40">
        <v>150</v>
      </c>
      <c r="G51" s="35">
        <f t="shared" si="45"/>
        <v>80</v>
      </c>
      <c r="H51" s="35">
        <f t="shared" si="46"/>
        <v>50</v>
      </c>
      <c r="I51" s="35">
        <v>14</v>
      </c>
      <c r="J51" s="35">
        <v>16</v>
      </c>
      <c r="K51" s="35">
        <v>0</v>
      </c>
      <c r="L51" s="35">
        <f t="shared" si="54"/>
        <v>70</v>
      </c>
      <c r="M51" s="38"/>
      <c r="N51" s="35">
        <f t="shared" si="47"/>
        <v>0</v>
      </c>
      <c r="O51" s="38"/>
      <c r="P51" s="35">
        <f t="shared" si="48"/>
        <v>0</v>
      </c>
      <c r="Q51" s="38"/>
      <c r="R51" s="35">
        <f t="shared" si="49"/>
        <v>0</v>
      </c>
      <c r="S51" s="38"/>
      <c r="T51" s="35">
        <f t="shared" si="50"/>
        <v>0</v>
      </c>
      <c r="U51" s="38"/>
      <c r="V51" s="35">
        <f aca="true" t="shared" si="55" ref="V51:V56">U51*$U$7</f>
        <v>0</v>
      </c>
      <c r="W51" s="38">
        <v>4</v>
      </c>
      <c r="X51" s="35">
        <f t="shared" si="51"/>
        <v>80</v>
      </c>
      <c r="Y51" s="38"/>
      <c r="Z51" s="35">
        <f t="shared" si="52"/>
        <v>0</v>
      </c>
      <c r="AA51" s="38"/>
      <c r="AB51" s="53">
        <f t="shared" si="53"/>
        <v>0</v>
      </c>
      <c r="AC51" s="45"/>
    </row>
    <row r="52" spans="1:29" s="4" customFormat="1" ht="18.75">
      <c r="A52" s="52" t="s">
        <v>112</v>
      </c>
      <c r="B52" s="36" t="s">
        <v>66</v>
      </c>
      <c r="C52" s="35">
        <v>5</v>
      </c>
      <c r="D52" s="35"/>
      <c r="E52" s="35">
        <f t="shared" si="44"/>
        <v>4</v>
      </c>
      <c r="F52" s="40">
        <v>120</v>
      </c>
      <c r="G52" s="35">
        <f t="shared" si="45"/>
        <v>60</v>
      </c>
      <c r="H52" s="35">
        <f t="shared" si="46"/>
        <v>26</v>
      </c>
      <c r="I52" s="35">
        <v>30</v>
      </c>
      <c r="J52" s="35">
        <v>4</v>
      </c>
      <c r="K52" s="35">
        <v>0</v>
      </c>
      <c r="L52" s="35">
        <f t="shared" si="54"/>
        <v>60</v>
      </c>
      <c r="M52" s="38"/>
      <c r="N52" s="35">
        <f t="shared" si="47"/>
        <v>0</v>
      </c>
      <c r="O52" s="38"/>
      <c r="P52" s="35">
        <f t="shared" si="48"/>
        <v>0</v>
      </c>
      <c r="Q52" s="38"/>
      <c r="R52" s="35">
        <f t="shared" si="49"/>
        <v>0</v>
      </c>
      <c r="S52" s="38"/>
      <c r="T52" s="35">
        <f t="shared" si="50"/>
        <v>0</v>
      </c>
      <c r="U52" s="38">
        <v>4</v>
      </c>
      <c r="V52" s="35">
        <f t="shared" si="55"/>
        <v>60</v>
      </c>
      <c r="W52" s="38"/>
      <c r="X52" s="35">
        <f t="shared" si="51"/>
        <v>0</v>
      </c>
      <c r="Y52" s="38"/>
      <c r="Z52" s="35">
        <f t="shared" si="52"/>
        <v>0</v>
      </c>
      <c r="AA52" s="38"/>
      <c r="AB52" s="53">
        <f t="shared" si="53"/>
        <v>0</v>
      </c>
      <c r="AC52" s="45"/>
    </row>
    <row r="53" spans="1:29" s="4" customFormat="1" ht="18.75">
      <c r="A53" s="52" t="s">
        <v>114</v>
      </c>
      <c r="B53" s="36" t="s">
        <v>67</v>
      </c>
      <c r="C53" s="35">
        <v>6</v>
      </c>
      <c r="D53" s="35"/>
      <c r="E53" s="35">
        <f t="shared" si="44"/>
        <v>4</v>
      </c>
      <c r="F53" s="40">
        <v>120</v>
      </c>
      <c r="G53" s="35">
        <f t="shared" si="45"/>
        <v>60</v>
      </c>
      <c r="H53" s="35">
        <f t="shared" si="46"/>
        <v>36</v>
      </c>
      <c r="I53" s="35">
        <v>16</v>
      </c>
      <c r="J53" s="35">
        <v>8</v>
      </c>
      <c r="K53" s="35">
        <v>0</v>
      </c>
      <c r="L53" s="35">
        <f t="shared" si="54"/>
        <v>60</v>
      </c>
      <c r="M53" s="38"/>
      <c r="N53" s="35">
        <f t="shared" si="47"/>
        <v>0</v>
      </c>
      <c r="O53" s="38"/>
      <c r="P53" s="35">
        <f t="shared" si="48"/>
        <v>0</v>
      </c>
      <c r="Q53" s="38"/>
      <c r="R53" s="35">
        <f t="shared" si="49"/>
        <v>0</v>
      </c>
      <c r="S53" s="38"/>
      <c r="T53" s="35">
        <f t="shared" si="50"/>
        <v>0</v>
      </c>
      <c r="U53" s="38"/>
      <c r="V53" s="35">
        <f t="shared" si="55"/>
        <v>0</v>
      </c>
      <c r="W53" s="38">
        <v>3</v>
      </c>
      <c r="X53" s="35">
        <f t="shared" si="51"/>
        <v>60</v>
      </c>
      <c r="Y53" s="38"/>
      <c r="Z53" s="35">
        <f t="shared" si="52"/>
        <v>0</v>
      </c>
      <c r="AA53" s="38"/>
      <c r="AB53" s="53">
        <f t="shared" si="53"/>
        <v>0</v>
      </c>
      <c r="AC53" s="45"/>
    </row>
    <row r="54" spans="1:29" s="4" customFormat="1" ht="18.75">
      <c r="A54" s="52" t="s">
        <v>130</v>
      </c>
      <c r="B54" s="36" t="s">
        <v>82</v>
      </c>
      <c r="C54" s="35">
        <v>6</v>
      </c>
      <c r="D54" s="35"/>
      <c r="E54" s="35">
        <f t="shared" si="44"/>
        <v>3</v>
      </c>
      <c r="F54" s="40">
        <v>90</v>
      </c>
      <c r="G54" s="35">
        <f t="shared" si="45"/>
        <v>60</v>
      </c>
      <c r="H54" s="35">
        <f t="shared" si="46"/>
        <v>30</v>
      </c>
      <c r="I54" s="35">
        <v>20</v>
      </c>
      <c r="J54" s="35">
        <v>10</v>
      </c>
      <c r="K54" s="35">
        <v>0</v>
      </c>
      <c r="L54" s="35">
        <f t="shared" si="54"/>
        <v>30</v>
      </c>
      <c r="M54" s="38"/>
      <c r="N54" s="35">
        <f t="shared" si="47"/>
        <v>0</v>
      </c>
      <c r="O54" s="38"/>
      <c r="P54" s="35">
        <f t="shared" si="48"/>
        <v>0</v>
      </c>
      <c r="Q54" s="38"/>
      <c r="R54" s="35">
        <f t="shared" si="49"/>
        <v>0</v>
      </c>
      <c r="S54" s="38"/>
      <c r="T54" s="35">
        <f t="shared" si="50"/>
        <v>0</v>
      </c>
      <c r="U54" s="38"/>
      <c r="V54" s="35">
        <f t="shared" si="55"/>
        <v>0</v>
      </c>
      <c r="W54" s="38">
        <v>3</v>
      </c>
      <c r="X54" s="35">
        <f t="shared" si="51"/>
        <v>60</v>
      </c>
      <c r="Y54" s="38"/>
      <c r="Z54" s="35">
        <f t="shared" si="52"/>
        <v>0</v>
      </c>
      <c r="AA54" s="38"/>
      <c r="AB54" s="53">
        <f t="shared" si="53"/>
        <v>0</v>
      </c>
      <c r="AC54" s="45"/>
    </row>
    <row r="55" spans="1:29" s="4" customFormat="1" ht="18.75">
      <c r="A55" s="52" t="s">
        <v>99</v>
      </c>
      <c r="B55" s="36" t="s">
        <v>79</v>
      </c>
      <c r="C55" s="42"/>
      <c r="D55" s="42" t="s">
        <v>80</v>
      </c>
      <c r="E55" s="35">
        <f t="shared" si="44"/>
        <v>3</v>
      </c>
      <c r="F55" s="40">
        <v>90</v>
      </c>
      <c r="G55" s="35">
        <f t="shared" si="45"/>
        <v>56</v>
      </c>
      <c r="H55" s="35">
        <f t="shared" si="46"/>
        <v>0</v>
      </c>
      <c r="I55" s="35">
        <v>56</v>
      </c>
      <c r="J55" s="35">
        <v>0</v>
      </c>
      <c r="K55" s="35">
        <v>0</v>
      </c>
      <c r="L55" s="35">
        <f t="shared" si="54"/>
        <v>34</v>
      </c>
      <c r="M55" s="38"/>
      <c r="N55" s="35">
        <f t="shared" si="47"/>
        <v>0</v>
      </c>
      <c r="O55" s="38"/>
      <c r="P55" s="35">
        <f t="shared" si="48"/>
        <v>0</v>
      </c>
      <c r="Q55" s="38"/>
      <c r="R55" s="35">
        <f t="shared" si="49"/>
        <v>0</v>
      </c>
      <c r="S55" s="38"/>
      <c r="T55" s="35">
        <f t="shared" si="50"/>
        <v>0</v>
      </c>
      <c r="U55" s="38">
        <v>1</v>
      </c>
      <c r="V55" s="35">
        <v>16</v>
      </c>
      <c r="W55" s="38">
        <v>2</v>
      </c>
      <c r="X55" s="35">
        <f t="shared" si="51"/>
        <v>40</v>
      </c>
      <c r="Y55" s="38"/>
      <c r="Z55" s="35">
        <f t="shared" si="52"/>
        <v>0</v>
      </c>
      <c r="AA55" s="38"/>
      <c r="AB55" s="53">
        <f t="shared" si="53"/>
        <v>0</v>
      </c>
      <c r="AC55" s="45"/>
    </row>
    <row r="56" spans="1:29" s="4" customFormat="1" ht="37.5">
      <c r="A56" s="52" t="s">
        <v>115</v>
      </c>
      <c r="B56" s="11" t="s">
        <v>75</v>
      </c>
      <c r="C56" s="37"/>
      <c r="D56" s="37">
        <v>6</v>
      </c>
      <c r="E56" s="34">
        <f t="shared" si="44"/>
        <v>3</v>
      </c>
      <c r="F56" s="35">
        <v>90</v>
      </c>
      <c r="G56" s="35">
        <f t="shared" si="45"/>
        <v>0</v>
      </c>
      <c r="H56" s="35">
        <f t="shared" si="46"/>
        <v>0</v>
      </c>
      <c r="I56" s="35">
        <v>0</v>
      </c>
      <c r="J56" s="35">
        <v>0</v>
      </c>
      <c r="K56" s="35">
        <v>0</v>
      </c>
      <c r="L56" s="35">
        <f t="shared" si="54"/>
        <v>90</v>
      </c>
      <c r="M56" s="38"/>
      <c r="N56" s="35">
        <f t="shared" si="47"/>
        <v>0</v>
      </c>
      <c r="O56" s="38"/>
      <c r="P56" s="35">
        <f t="shared" si="48"/>
        <v>0</v>
      </c>
      <c r="Q56" s="38"/>
      <c r="R56" s="35">
        <f t="shared" si="49"/>
        <v>0</v>
      </c>
      <c r="S56" s="38"/>
      <c r="T56" s="35">
        <f t="shared" si="50"/>
        <v>0</v>
      </c>
      <c r="U56" s="38"/>
      <c r="V56" s="35">
        <f t="shared" si="55"/>
        <v>0</v>
      </c>
      <c r="W56" s="38"/>
      <c r="X56" s="35">
        <f t="shared" si="51"/>
        <v>0</v>
      </c>
      <c r="Y56" s="38"/>
      <c r="Z56" s="35">
        <f t="shared" si="52"/>
        <v>0</v>
      </c>
      <c r="AA56" s="38"/>
      <c r="AB56" s="53">
        <f t="shared" si="53"/>
        <v>0</v>
      </c>
      <c r="AC56" s="45"/>
    </row>
    <row r="57" spans="1:29" s="4" customFormat="1" ht="18.75">
      <c r="A57" s="243" t="s">
        <v>41</v>
      </c>
      <c r="B57" s="244"/>
      <c r="C57" s="43"/>
      <c r="D57" s="43"/>
      <c r="E57" s="44">
        <f aca="true" t="shared" si="56" ref="E57:AB57">SUM(E49:E56)</f>
        <v>30</v>
      </c>
      <c r="F57" s="44">
        <f t="shared" si="56"/>
        <v>900</v>
      </c>
      <c r="G57" s="44">
        <f t="shared" si="56"/>
        <v>438</v>
      </c>
      <c r="H57" s="44">
        <f t="shared" si="56"/>
        <v>210</v>
      </c>
      <c r="I57" s="44">
        <f t="shared" si="56"/>
        <v>170</v>
      </c>
      <c r="J57" s="44">
        <f t="shared" si="56"/>
        <v>58</v>
      </c>
      <c r="K57" s="44">
        <f t="shared" si="56"/>
        <v>0</v>
      </c>
      <c r="L57" s="44">
        <f t="shared" si="56"/>
        <v>462</v>
      </c>
      <c r="M57" s="44">
        <f t="shared" si="56"/>
        <v>0</v>
      </c>
      <c r="N57" s="44">
        <f t="shared" si="56"/>
        <v>0</v>
      </c>
      <c r="O57" s="44">
        <f t="shared" si="56"/>
        <v>0</v>
      </c>
      <c r="P57" s="44">
        <f t="shared" si="56"/>
        <v>0</v>
      </c>
      <c r="Q57" s="44">
        <f t="shared" si="56"/>
        <v>0</v>
      </c>
      <c r="R57" s="44">
        <f t="shared" si="56"/>
        <v>0</v>
      </c>
      <c r="S57" s="44">
        <f t="shared" si="56"/>
        <v>0</v>
      </c>
      <c r="T57" s="44">
        <f t="shared" si="56"/>
        <v>0</v>
      </c>
      <c r="U57" s="44">
        <f t="shared" si="56"/>
        <v>13</v>
      </c>
      <c r="V57" s="44">
        <f t="shared" si="56"/>
        <v>198</v>
      </c>
      <c r="W57" s="44">
        <f t="shared" si="56"/>
        <v>12</v>
      </c>
      <c r="X57" s="44">
        <f t="shared" si="56"/>
        <v>240</v>
      </c>
      <c r="Y57" s="44">
        <f t="shared" si="56"/>
        <v>0</v>
      </c>
      <c r="Z57" s="44">
        <f t="shared" si="56"/>
        <v>0</v>
      </c>
      <c r="AA57" s="44">
        <f t="shared" si="56"/>
        <v>0</v>
      </c>
      <c r="AB57" s="55">
        <f t="shared" si="56"/>
        <v>0</v>
      </c>
      <c r="AC57" s="45"/>
    </row>
    <row r="58" spans="1:106" s="7" customFormat="1" ht="26.25" customHeight="1">
      <c r="A58" s="50" t="s">
        <v>32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56"/>
      <c r="AC58" s="47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</row>
    <row r="59" spans="1:29" s="4" customFormat="1" ht="18.75">
      <c r="A59" s="61" t="s">
        <v>127</v>
      </c>
      <c r="B59" s="11" t="s">
        <v>85</v>
      </c>
      <c r="C59" s="35"/>
      <c r="D59" s="35">
        <v>5</v>
      </c>
      <c r="E59" s="35">
        <f>F59/30</f>
        <v>15</v>
      </c>
      <c r="F59" s="35">
        <v>450</v>
      </c>
      <c r="G59" s="35">
        <f>N59+P59+R59+T59+V59+X59+Z59+AB59</f>
        <v>180</v>
      </c>
      <c r="H59" s="35">
        <v>0</v>
      </c>
      <c r="I59" s="35">
        <v>0</v>
      </c>
      <c r="J59" s="35">
        <v>0</v>
      </c>
      <c r="K59" s="35">
        <v>0</v>
      </c>
      <c r="L59" s="35">
        <f>F59-G59</f>
        <v>270</v>
      </c>
      <c r="M59" s="33"/>
      <c r="N59" s="35">
        <f>M59*$M$7</f>
        <v>0</v>
      </c>
      <c r="O59" s="35"/>
      <c r="P59" s="35">
        <f>O59*$O$7</f>
        <v>0</v>
      </c>
      <c r="Q59" s="35"/>
      <c r="R59" s="35">
        <f>Q59*$Q$7</f>
        <v>0</v>
      </c>
      <c r="S59" s="35"/>
      <c r="T59" s="35">
        <f>S59*$S$7</f>
        <v>0</v>
      </c>
      <c r="U59" s="35">
        <v>12</v>
      </c>
      <c r="V59" s="35">
        <f>U59*$U$7</f>
        <v>180</v>
      </c>
      <c r="W59" s="35"/>
      <c r="X59" s="35">
        <f>W59*$W$7</f>
        <v>0</v>
      </c>
      <c r="Y59" s="35"/>
      <c r="Z59" s="35">
        <f>Y59*$Y$7</f>
        <v>0</v>
      </c>
      <c r="AA59" s="35"/>
      <c r="AB59" s="53">
        <f>AA59*$AA$7</f>
        <v>0</v>
      </c>
      <c r="AC59" s="45"/>
    </row>
    <row r="60" spans="1:29" s="4" customFormat="1" ht="18.75">
      <c r="A60" s="61" t="s">
        <v>127</v>
      </c>
      <c r="B60" s="11" t="s">
        <v>85</v>
      </c>
      <c r="C60" s="35"/>
      <c r="D60" s="35">
        <v>6</v>
      </c>
      <c r="E60" s="35">
        <f>F60/30</f>
        <v>15</v>
      </c>
      <c r="F60" s="35">
        <v>450</v>
      </c>
      <c r="G60" s="35">
        <f>N60+P60+R60+T60+V60+X60+Z60+AB60</f>
        <v>180</v>
      </c>
      <c r="H60" s="35">
        <v>0</v>
      </c>
      <c r="I60" s="35">
        <v>0</v>
      </c>
      <c r="J60" s="35">
        <v>0</v>
      </c>
      <c r="K60" s="35">
        <v>0</v>
      </c>
      <c r="L60" s="35">
        <f>F60-G60</f>
        <v>270</v>
      </c>
      <c r="M60" s="33"/>
      <c r="N60" s="35">
        <f>M60*$M$7</f>
        <v>0</v>
      </c>
      <c r="O60" s="35"/>
      <c r="P60" s="35">
        <f>O60*$O$7</f>
        <v>0</v>
      </c>
      <c r="Q60" s="35"/>
      <c r="R60" s="35">
        <f>Q60*$Q$7</f>
        <v>0</v>
      </c>
      <c r="S60" s="35"/>
      <c r="T60" s="35">
        <f>S60*$S$7</f>
        <v>0</v>
      </c>
      <c r="U60" s="35"/>
      <c r="V60" s="35">
        <f>U60*$U$7</f>
        <v>0</v>
      </c>
      <c r="W60" s="35">
        <v>9</v>
      </c>
      <c r="X60" s="35">
        <f>W60*$W$7</f>
        <v>180</v>
      </c>
      <c r="Y60" s="35"/>
      <c r="Z60" s="35">
        <f>Y60*$Y$7</f>
        <v>0</v>
      </c>
      <c r="AA60" s="35"/>
      <c r="AB60" s="53">
        <f>AA60*$AA$7</f>
        <v>0</v>
      </c>
      <c r="AC60" s="45"/>
    </row>
    <row r="61" spans="1:29" s="4" customFormat="1" ht="18.75">
      <c r="A61" s="61"/>
      <c r="B61" s="23"/>
      <c r="C61" s="35"/>
      <c r="D61" s="35"/>
      <c r="E61" s="35">
        <f>F61/30</f>
        <v>0</v>
      </c>
      <c r="F61" s="35">
        <v>0</v>
      </c>
      <c r="G61" s="35">
        <f>N61+P61+R61+T61+V61+X61+Z61+AB61</f>
        <v>0</v>
      </c>
      <c r="H61" s="35">
        <v>0</v>
      </c>
      <c r="I61" s="35">
        <v>0</v>
      </c>
      <c r="J61" s="35">
        <v>0</v>
      </c>
      <c r="K61" s="35">
        <v>0</v>
      </c>
      <c r="L61" s="35">
        <f>F61-G61</f>
        <v>0</v>
      </c>
      <c r="M61" s="33"/>
      <c r="N61" s="35">
        <f>M61*$M$7</f>
        <v>0</v>
      </c>
      <c r="O61" s="35"/>
      <c r="P61" s="35">
        <f>O61*$O$7</f>
        <v>0</v>
      </c>
      <c r="Q61" s="35"/>
      <c r="R61" s="35">
        <f>Q61*$Q$7</f>
        <v>0</v>
      </c>
      <c r="S61" s="35"/>
      <c r="T61" s="35">
        <f>S61*$S$7</f>
        <v>0</v>
      </c>
      <c r="U61" s="35"/>
      <c r="V61" s="35">
        <f>U61*$U$7</f>
        <v>0</v>
      </c>
      <c r="W61" s="35"/>
      <c r="X61" s="35">
        <f>W61*$W$7</f>
        <v>0</v>
      </c>
      <c r="Y61" s="35"/>
      <c r="Z61" s="35">
        <f>Y61*$Y$7</f>
        <v>0</v>
      </c>
      <c r="AA61" s="35"/>
      <c r="AB61" s="53">
        <f>AA61*$AA$7</f>
        <v>0</v>
      </c>
      <c r="AC61" s="45"/>
    </row>
    <row r="62" spans="1:106" s="7" customFormat="1" ht="39" customHeight="1">
      <c r="A62" s="245" t="s">
        <v>42</v>
      </c>
      <c r="B62" s="246"/>
      <c r="C62" s="43"/>
      <c r="D62" s="43"/>
      <c r="E62" s="44">
        <f aca="true" t="shared" si="57" ref="E62:AB62">SUM(E59:E61)</f>
        <v>30</v>
      </c>
      <c r="F62" s="44">
        <f t="shared" si="57"/>
        <v>900</v>
      </c>
      <c r="G62" s="44">
        <f t="shared" si="57"/>
        <v>360</v>
      </c>
      <c r="H62" s="44">
        <f t="shared" si="57"/>
        <v>0</v>
      </c>
      <c r="I62" s="44">
        <f t="shared" si="57"/>
        <v>0</v>
      </c>
      <c r="J62" s="44">
        <f t="shared" si="57"/>
        <v>0</v>
      </c>
      <c r="K62" s="44">
        <f t="shared" si="57"/>
        <v>0</v>
      </c>
      <c r="L62" s="44">
        <f t="shared" si="57"/>
        <v>540</v>
      </c>
      <c r="M62" s="44">
        <f t="shared" si="57"/>
        <v>0</v>
      </c>
      <c r="N62" s="44">
        <f t="shared" si="57"/>
        <v>0</v>
      </c>
      <c r="O62" s="44">
        <f t="shared" si="57"/>
        <v>0</v>
      </c>
      <c r="P62" s="44">
        <f t="shared" si="57"/>
        <v>0</v>
      </c>
      <c r="Q62" s="44">
        <f t="shared" si="57"/>
        <v>0</v>
      </c>
      <c r="R62" s="44">
        <f t="shared" si="57"/>
        <v>0</v>
      </c>
      <c r="S62" s="44">
        <f t="shared" si="57"/>
        <v>0</v>
      </c>
      <c r="T62" s="44">
        <f t="shared" si="57"/>
        <v>0</v>
      </c>
      <c r="U62" s="44">
        <f t="shared" si="57"/>
        <v>12</v>
      </c>
      <c r="V62" s="44">
        <f t="shared" si="57"/>
        <v>180</v>
      </c>
      <c r="W62" s="44">
        <f t="shared" si="57"/>
        <v>9</v>
      </c>
      <c r="X62" s="44">
        <f t="shared" si="57"/>
        <v>180</v>
      </c>
      <c r="Y62" s="44">
        <f t="shared" si="57"/>
        <v>0</v>
      </c>
      <c r="Z62" s="44">
        <f t="shared" si="57"/>
        <v>0</v>
      </c>
      <c r="AA62" s="44">
        <f t="shared" si="57"/>
        <v>0</v>
      </c>
      <c r="AB62" s="44">
        <f t="shared" si="57"/>
        <v>0</v>
      </c>
      <c r="AC62" s="47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</row>
    <row r="63" spans="1:29" ht="19.5" thickBot="1">
      <c r="A63" s="247" t="s">
        <v>43</v>
      </c>
      <c r="B63" s="248"/>
      <c r="C63" s="57"/>
      <c r="D63" s="57"/>
      <c r="E63" s="58">
        <f aca="true" t="shared" si="58" ref="E63:AB63">E57+E62</f>
        <v>60</v>
      </c>
      <c r="F63" s="58">
        <f t="shared" si="58"/>
        <v>1800</v>
      </c>
      <c r="G63" s="58">
        <f t="shared" si="58"/>
        <v>798</v>
      </c>
      <c r="H63" s="58">
        <f t="shared" si="58"/>
        <v>210</v>
      </c>
      <c r="I63" s="58">
        <f t="shared" si="58"/>
        <v>170</v>
      </c>
      <c r="J63" s="58">
        <f t="shared" si="58"/>
        <v>58</v>
      </c>
      <c r="K63" s="58">
        <f t="shared" si="58"/>
        <v>0</v>
      </c>
      <c r="L63" s="58">
        <f t="shared" si="58"/>
        <v>1002</v>
      </c>
      <c r="M63" s="58">
        <f t="shared" si="58"/>
        <v>0</v>
      </c>
      <c r="N63" s="58">
        <f t="shared" si="58"/>
        <v>0</v>
      </c>
      <c r="O63" s="58">
        <f t="shared" si="58"/>
        <v>0</v>
      </c>
      <c r="P63" s="58">
        <f t="shared" si="58"/>
        <v>0</v>
      </c>
      <c r="Q63" s="58">
        <f t="shared" si="58"/>
        <v>0</v>
      </c>
      <c r="R63" s="58">
        <f t="shared" si="58"/>
        <v>0</v>
      </c>
      <c r="S63" s="58">
        <f t="shared" si="58"/>
        <v>0</v>
      </c>
      <c r="T63" s="58">
        <f t="shared" si="58"/>
        <v>0</v>
      </c>
      <c r="U63" s="58">
        <f t="shared" si="58"/>
        <v>25</v>
      </c>
      <c r="V63" s="58">
        <f t="shared" si="58"/>
        <v>378</v>
      </c>
      <c r="W63" s="58">
        <f t="shared" si="58"/>
        <v>21</v>
      </c>
      <c r="X63" s="58">
        <f t="shared" si="58"/>
        <v>420</v>
      </c>
      <c r="Y63" s="58">
        <f t="shared" si="58"/>
        <v>0</v>
      </c>
      <c r="Z63" s="58">
        <f t="shared" si="58"/>
        <v>0</v>
      </c>
      <c r="AA63" s="58">
        <f t="shared" si="58"/>
        <v>0</v>
      </c>
      <c r="AB63" s="59">
        <f t="shared" si="58"/>
        <v>0</v>
      </c>
      <c r="AC63" s="45"/>
    </row>
    <row r="64" spans="1:29" ht="18.75">
      <c r="A64" s="240" t="s">
        <v>20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2"/>
      <c r="AC64" s="45"/>
    </row>
    <row r="65" spans="1:106" s="3" customFormat="1" ht="26.25" customHeight="1">
      <c r="A65" s="50" t="s">
        <v>31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8"/>
      <c r="N65" s="7"/>
      <c r="O65" s="8"/>
      <c r="P65" s="7"/>
      <c r="Q65" s="8"/>
      <c r="R65" s="7"/>
      <c r="S65" s="8"/>
      <c r="T65" s="7"/>
      <c r="U65" s="8"/>
      <c r="V65" s="7"/>
      <c r="W65" s="8"/>
      <c r="X65" s="7"/>
      <c r="Y65" s="7"/>
      <c r="Z65" s="7"/>
      <c r="AA65" s="7"/>
      <c r="AB65" s="51"/>
      <c r="AC65" s="4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</row>
    <row r="66" spans="1:29" s="16" customFormat="1" ht="37.5">
      <c r="A66" s="52" t="s">
        <v>116</v>
      </c>
      <c r="B66" s="65" t="s">
        <v>70</v>
      </c>
      <c r="C66" s="37">
        <v>7</v>
      </c>
      <c r="D66" s="34"/>
      <c r="E66" s="34">
        <f aca="true" t="shared" si="59" ref="E66:E76">F66/30</f>
        <v>4</v>
      </c>
      <c r="F66" s="35">
        <v>120</v>
      </c>
      <c r="G66" s="35">
        <f>N66+P66+R66+T66+V66+X66+Z66+AB66</f>
        <v>66</v>
      </c>
      <c r="H66" s="35">
        <f aca="true" t="shared" si="60" ref="H66:H73">G66-K66-I66-J66</f>
        <v>22</v>
      </c>
      <c r="I66" s="35">
        <v>40</v>
      </c>
      <c r="J66" s="35">
        <v>4</v>
      </c>
      <c r="K66" s="35">
        <v>0</v>
      </c>
      <c r="L66" s="35">
        <f>F66-G66</f>
        <v>54</v>
      </c>
      <c r="M66" s="33"/>
      <c r="N66" s="35">
        <f>M66*$M$7</f>
        <v>0</v>
      </c>
      <c r="O66" s="35"/>
      <c r="P66" s="35">
        <f>O66*$O$7</f>
        <v>0</v>
      </c>
      <c r="Q66" s="35"/>
      <c r="R66" s="35">
        <f>Q66*$Q$7</f>
        <v>0</v>
      </c>
      <c r="S66" s="35"/>
      <c r="T66" s="35">
        <f>S66*$S$7</f>
        <v>0</v>
      </c>
      <c r="U66" s="35"/>
      <c r="V66" s="35">
        <f>U66*$U$7</f>
        <v>0</v>
      </c>
      <c r="W66" s="35"/>
      <c r="X66" s="35">
        <f>W66*$W$7</f>
        <v>0</v>
      </c>
      <c r="Y66" s="35">
        <v>6</v>
      </c>
      <c r="Z66" s="34">
        <f>Y66*$Y$7</f>
        <v>66</v>
      </c>
      <c r="AA66" s="35"/>
      <c r="AB66" s="53">
        <f>AA66*$AA$7</f>
        <v>0</v>
      </c>
      <c r="AC66" s="46"/>
    </row>
    <row r="67" spans="1:106" s="3" customFormat="1" ht="18.75">
      <c r="A67" s="52" t="s">
        <v>117</v>
      </c>
      <c r="B67" s="6" t="s">
        <v>71</v>
      </c>
      <c r="C67" s="34">
        <v>8</v>
      </c>
      <c r="D67" s="34"/>
      <c r="E67" s="34">
        <f t="shared" si="59"/>
        <v>4</v>
      </c>
      <c r="F67" s="35">
        <v>120</v>
      </c>
      <c r="G67" s="34">
        <f>N67+P67+R67+T67+V67+X67+Z67+AB67</f>
        <v>76</v>
      </c>
      <c r="H67" s="35">
        <f t="shared" si="60"/>
        <v>44</v>
      </c>
      <c r="I67" s="35">
        <v>8</v>
      </c>
      <c r="J67" s="35">
        <v>24</v>
      </c>
      <c r="K67" s="35">
        <v>0</v>
      </c>
      <c r="L67" s="34">
        <f>F67-G67</f>
        <v>44</v>
      </c>
      <c r="M67" s="33"/>
      <c r="N67" s="34">
        <f>M67*$M$7</f>
        <v>0</v>
      </c>
      <c r="O67" s="35"/>
      <c r="P67" s="34">
        <f>O67*$O$7</f>
        <v>0</v>
      </c>
      <c r="Q67" s="35"/>
      <c r="R67" s="34">
        <f>Q67*$Q$7</f>
        <v>0</v>
      </c>
      <c r="S67" s="35"/>
      <c r="T67" s="34">
        <f>S67*$S$7</f>
        <v>0</v>
      </c>
      <c r="U67" s="35"/>
      <c r="V67" s="34">
        <f>U67*$U$7</f>
        <v>0</v>
      </c>
      <c r="W67" s="35"/>
      <c r="X67" s="34">
        <f>W67*$W$7</f>
        <v>0</v>
      </c>
      <c r="Y67" s="34"/>
      <c r="Z67" s="34">
        <f>Y67*$Y$7</f>
        <v>0</v>
      </c>
      <c r="AA67" s="34">
        <v>5</v>
      </c>
      <c r="AB67" s="53">
        <v>76</v>
      </c>
      <c r="AC67" s="4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</row>
    <row r="68" spans="1:106" s="3" customFormat="1" ht="18.75">
      <c r="A68" s="52" t="s">
        <v>118</v>
      </c>
      <c r="B68" s="6" t="s">
        <v>72</v>
      </c>
      <c r="C68" s="34">
        <v>8</v>
      </c>
      <c r="D68" s="34"/>
      <c r="E68" s="34">
        <f t="shared" si="59"/>
        <v>4</v>
      </c>
      <c r="F68" s="35">
        <v>120</v>
      </c>
      <c r="G68" s="34">
        <f>N68+P68+R68+T68+V68+X68+Z68+AB68</f>
        <v>76</v>
      </c>
      <c r="H68" s="35">
        <f t="shared" si="60"/>
        <v>46</v>
      </c>
      <c r="I68" s="35">
        <v>14</v>
      </c>
      <c r="J68" s="35">
        <v>16</v>
      </c>
      <c r="K68" s="35">
        <v>0</v>
      </c>
      <c r="L68" s="34">
        <f>F68-G68</f>
        <v>44</v>
      </c>
      <c r="M68" s="33"/>
      <c r="N68" s="34">
        <f>M68*$M$7</f>
        <v>0</v>
      </c>
      <c r="O68" s="35"/>
      <c r="P68" s="34">
        <f>O68*$O$7</f>
        <v>0</v>
      </c>
      <c r="Q68" s="35"/>
      <c r="R68" s="34">
        <f>Q68*$Q$7</f>
        <v>0</v>
      </c>
      <c r="S68" s="35"/>
      <c r="T68" s="34">
        <f>S68*$S$7</f>
        <v>0</v>
      </c>
      <c r="U68" s="35"/>
      <c r="V68" s="34">
        <f>U68*$U$7</f>
        <v>0</v>
      </c>
      <c r="W68" s="35"/>
      <c r="X68" s="34">
        <f>W68*$W$7</f>
        <v>0</v>
      </c>
      <c r="Y68" s="34"/>
      <c r="Z68" s="34">
        <f>Y68*$Y$7</f>
        <v>0</v>
      </c>
      <c r="AA68" s="34">
        <v>5</v>
      </c>
      <c r="AB68" s="53">
        <v>76</v>
      </c>
      <c r="AC68" s="4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</row>
    <row r="69" spans="1:106" s="3" customFormat="1" ht="37.5">
      <c r="A69" s="52" t="s">
        <v>119</v>
      </c>
      <c r="B69" s="36" t="s">
        <v>52</v>
      </c>
      <c r="C69" s="34">
        <v>7</v>
      </c>
      <c r="D69" s="34"/>
      <c r="E69" s="34">
        <f t="shared" si="59"/>
        <v>3</v>
      </c>
      <c r="F69" s="35">
        <v>90</v>
      </c>
      <c r="G69" s="34">
        <f aca="true" t="shared" si="61" ref="G69:G76">N69+P69+R69+T69+V69+X69+Z69+AB69</f>
        <v>56</v>
      </c>
      <c r="H69" s="35">
        <f t="shared" si="60"/>
        <v>0</v>
      </c>
      <c r="I69" s="35">
        <v>56</v>
      </c>
      <c r="J69" s="35">
        <v>0</v>
      </c>
      <c r="K69" s="35">
        <v>0</v>
      </c>
      <c r="L69" s="34">
        <f aca="true" t="shared" si="62" ref="L69:L76">F69-G69</f>
        <v>34</v>
      </c>
      <c r="M69" s="33"/>
      <c r="N69" s="34">
        <f aca="true" t="shared" si="63" ref="N69:N76">M69*$M$7</f>
        <v>0</v>
      </c>
      <c r="O69" s="35"/>
      <c r="P69" s="34">
        <f aca="true" t="shared" si="64" ref="P69:P76">O69*$O$7</f>
        <v>0</v>
      </c>
      <c r="Q69" s="35"/>
      <c r="R69" s="34">
        <f aca="true" t="shared" si="65" ref="R69:R76">Q69*$Q$7</f>
        <v>0</v>
      </c>
      <c r="S69" s="35"/>
      <c r="T69" s="34">
        <f aca="true" t="shared" si="66" ref="T69:T76">S69*$S$7</f>
        <v>0</v>
      </c>
      <c r="U69" s="35"/>
      <c r="V69" s="34">
        <f aca="true" t="shared" si="67" ref="V69:V76">U69*$U$7</f>
        <v>0</v>
      </c>
      <c r="W69" s="35"/>
      <c r="X69" s="34">
        <f aca="true" t="shared" si="68" ref="X69:X76">W69*$W$7</f>
        <v>0</v>
      </c>
      <c r="Y69" s="34">
        <v>5</v>
      </c>
      <c r="Z69" s="34">
        <v>56</v>
      </c>
      <c r="AA69" s="34"/>
      <c r="AB69" s="53">
        <f aca="true" t="shared" si="69" ref="AB69:AB76">AA69*$AA$7</f>
        <v>0</v>
      </c>
      <c r="AC69" s="4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</row>
    <row r="70" spans="1:106" s="3" customFormat="1" ht="18.75">
      <c r="A70" s="52" t="s">
        <v>128</v>
      </c>
      <c r="B70" s="6" t="s">
        <v>83</v>
      </c>
      <c r="C70" s="34"/>
      <c r="D70" s="34">
        <v>8</v>
      </c>
      <c r="E70" s="34">
        <f t="shared" si="59"/>
        <v>3</v>
      </c>
      <c r="F70" s="35">
        <v>90</v>
      </c>
      <c r="G70" s="34">
        <f t="shared" si="61"/>
        <v>60</v>
      </c>
      <c r="H70" s="35">
        <f t="shared" si="60"/>
        <v>34</v>
      </c>
      <c r="I70" s="35">
        <v>10</v>
      </c>
      <c r="J70" s="35">
        <v>16</v>
      </c>
      <c r="K70" s="35">
        <v>0</v>
      </c>
      <c r="L70" s="34">
        <f t="shared" si="62"/>
        <v>30</v>
      </c>
      <c r="M70" s="33"/>
      <c r="N70" s="34">
        <f t="shared" si="63"/>
        <v>0</v>
      </c>
      <c r="O70" s="35"/>
      <c r="P70" s="34">
        <f t="shared" si="64"/>
        <v>0</v>
      </c>
      <c r="Q70" s="35"/>
      <c r="R70" s="34">
        <f t="shared" si="65"/>
        <v>0</v>
      </c>
      <c r="S70" s="35"/>
      <c r="T70" s="34">
        <f t="shared" si="66"/>
        <v>0</v>
      </c>
      <c r="U70" s="35"/>
      <c r="V70" s="34">
        <f t="shared" si="67"/>
        <v>0</v>
      </c>
      <c r="W70" s="35"/>
      <c r="X70" s="34">
        <f t="shared" si="68"/>
        <v>0</v>
      </c>
      <c r="Y70" s="34"/>
      <c r="Z70" s="34">
        <f aca="true" t="shared" si="70" ref="Z70:Z76">Y70*$Y$7</f>
        <v>0</v>
      </c>
      <c r="AA70" s="34">
        <v>4</v>
      </c>
      <c r="AB70" s="53">
        <f t="shared" si="69"/>
        <v>60</v>
      </c>
      <c r="AC70" s="4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</row>
    <row r="71" spans="1:106" s="3" customFormat="1" ht="18.75">
      <c r="A71" s="52" t="s">
        <v>120</v>
      </c>
      <c r="B71" s="11" t="s">
        <v>62</v>
      </c>
      <c r="C71" s="34"/>
      <c r="D71" s="34">
        <v>8</v>
      </c>
      <c r="E71" s="34">
        <f t="shared" si="59"/>
        <v>3</v>
      </c>
      <c r="F71" s="35">
        <v>90</v>
      </c>
      <c r="G71" s="34">
        <f t="shared" si="61"/>
        <v>60</v>
      </c>
      <c r="H71" s="35">
        <f t="shared" si="60"/>
        <v>42</v>
      </c>
      <c r="I71" s="35">
        <v>0</v>
      </c>
      <c r="J71" s="35">
        <v>18</v>
      </c>
      <c r="K71" s="35">
        <v>0</v>
      </c>
      <c r="L71" s="34">
        <f t="shared" si="62"/>
        <v>30</v>
      </c>
      <c r="M71" s="33"/>
      <c r="N71" s="34">
        <f t="shared" si="63"/>
        <v>0</v>
      </c>
      <c r="O71" s="35"/>
      <c r="P71" s="34">
        <f t="shared" si="64"/>
        <v>0</v>
      </c>
      <c r="Q71" s="35"/>
      <c r="R71" s="34">
        <f t="shared" si="65"/>
        <v>0</v>
      </c>
      <c r="S71" s="35"/>
      <c r="T71" s="34">
        <f t="shared" si="66"/>
        <v>0</v>
      </c>
      <c r="U71" s="35"/>
      <c r="V71" s="34">
        <f t="shared" si="67"/>
        <v>0</v>
      </c>
      <c r="W71" s="35"/>
      <c r="X71" s="34">
        <f t="shared" si="68"/>
        <v>0</v>
      </c>
      <c r="Y71" s="34"/>
      <c r="Z71" s="34">
        <f t="shared" si="70"/>
        <v>0</v>
      </c>
      <c r="AA71" s="34">
        <v>4</v>
      </c>
      <c r="AB71" s="53">
        <f t="shared" si="69"/>
        <v>60</v>
      </c>
      <c r="AC71" s="4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</row>
    <row r="72" spans="1:106" s="3" customFormat="1" ht="18.75">
      <c r="A72" s="52" t="s">
        <v>129</v>
      </c>
      <c r="B72" s="6" t="s">
        <v>84</v>
      </c>
      <c r="C72" s="34"/>
      <c r="D72" s="34">
        <v>8</v>
      </c>
      <c r="E72" s="34">
        <f t="shared" si="59"/>
        <v>3</v>
      </c>
      <c r="F72" s="35">
        <v>90</v>
      </c>
      <c r="G72" s="34">
        <f t="shared" si="61"/>
        <v>60</v>
      </c>
      <c r="H72" s="35">
        <f t="shared" si="60"/>
        <v>36</v>
      </c>
      <c r="I72" s="35">
        <v>8</v>
      </c>
      <c r="J72" s="35">
        <v>16</v>
      </c>
      <c r="K72" s="35">
        <v>0</v>
      </c>
      <c r="L72" s="34">
        <f t="shared" si="62"/>
        <v>30</v>
      </c>
      <c r="M72" s="33"/>
      <c r="N72" s="34">
        <f t="shared" si="63"/>
        <v>0</v>
      </c>
      <c r="O72" s="35"/>
      <c r="P72" s="34">
        <f t="shared" si="64"/>
        <v>0</v>
      </c>
      <c r="Q72" s="35"/>
      <c r="R72" s="34">
        <f t="shared" si="65"/>
        <v>0</v>
      </c>
      <c r="S72" s="35"/>
      <c r="T72" s="34">
        <f t="shared" si="66"/>
        <v>0</v>
      </c>
      <c r="U72" s="35"/>
      <c r="V72" s="34">
        <f t="shared" si="67"/>
        <v>0</v>
      </c>
      <c r="W72" s="35"/>
      <c r="X72" s="34">
        <f t="shared" si="68"/>
        <v>0</v>
      </c>
      <c r="Y72" s="34"/>
      <c r="Z72" s="34">
        <f t="shared" si="70"/>
        <v>0</v>
      </c>
      <c r="AA72" s="34">
        <v>4</v>
      </c>
      <c r="AB72" s="53">
        <f t="shared" si="69"/>
        <v>60</v>
      </c>
      <c r="AC72" s="4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</row>
    <row r="73" spans="1:106" s="3" customFormat="1" ht="18.75">
      <c r="A73" s="52" t="s">
        <v>121</v>
      </c>
      <c r="B73" s="11" t="s">
        <v>69</v>
      </c>
      <c r="C73" s="34"/>
      <c r="D73" s="34">
        <v>7</v>
      </c>
      <c r="E73" s="34">
        <f t="shared" si="59"/>
        <v>6</v>
      </c>
      <c r="F73" s="35">
        <v>180</v>
      </c>
      <c r="G73" s="34">
        <f t="shared" si="61"/>
        <v>100</v>
      </c>
      <c r="H73" s="35">
        <f t="shared" si="60"/>
        <v>0</v>
      </c>
      <c r="I73" s="35">
        <v>100</v>
      </c>
      <c r="J73" s="35">
        <v>0</v>
      </c>
      <c r="K73" s="35">
        <v>0</v>
      </c>
      <c r="L73" s="34">
        <f t="shared" si="62"/>
        <v>80</v>
      </c>
      <c r="M73" s="33"/>
      <c r="N73" s="34">
        <f t="shared" si="63"/>
        <v>0</v>
      </c>
      <c r="O73" s="35"/>
      <c r="P73" s="34">
        <f t="shared" si="64"/>
        <v>0</v>
      </c>
      <c r="Q73" s="35"/>
      <c r="R73" s="34">
        <f t="shared" si="65"/>
        <v>0</v>
      </c>
      <c r="S73" s="35"/>
      <c r="T73" s="34">
        <f t="shared" si="66"/>
        <v>0</v>
      </c>
      <c r="U73" s="35"/>
      <c r="V73" s="34">
        <f t="shared" si="67"/>
        <v>0</v>
      </c>
      <c r="W73" s="35"/>
      <c r="X73" s="34">
        <f t="shared" si="68"/>
        <v>0</v>
      </c>
      <c r="Y73" s="34"/>
      <c r="Z73" s="34">
        <v>100</v>
      </c>
      <c r="AA73" s="34"/>
      <c r="AB73" s="53">
        <f t="shared" si="69"/>
        <v>0</v>
      </c>
      <c r="AC73" s="4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</row>
    <row r="74" spans="1:106" s="3" customFormat="1" ht="56.25">
      <c r="A74" s="67" t="s">
        <v>122</v>
      </c>
      <c r="B74" s="6" t="s">
        <v>73</v>
      </c>
      <c r="C74" s="34"/>
      <c r="D74" s="37" t="s">
        <v>74</v>
      </c>
      <c r="E74" s="34">
        <f t="shared" si="59"/>
        <v>9</v>
      </c>
      <c r="F74" s="35">
        <v>270</v>
      </c>
      <c r="G74" s="34">
        <f t="shared" si="61"/>
        <v>0</v>
      </c>
      <c r="H74" s="35">
        <v>0</v>
      </c>
      <c r="I74" s="35">
        <v>0</v>
      </c>
      <c r="J74" s="35">
        <v>0</v>
      </c>
      <c r="K74" s="35">
        <v>0</v>
      </c>
      <c r="L74" s="34">
        <f t="shared" si="62"/>
        <v>270</v>
      </c>
      <c r="M74" s="33"/>
      <c r="N74" s="34">
        <f t="shared" si="63"/>
        <v>0</v>
      </c>
      <c r="O74" s="35"/>
      <c r="P74" s="34">
        <f t="shared" si="64"/>
        <v>0</v>
      </c>
      <c r="Q74" s="35"/>
      <c r="R74" s="34">
        <f t="shared" si="65"/>
        <v>0</v>
      </c>
      <c r="S74" s="35"/>
      <c r="T74" s="34">
        <f t="shared" si="66"/>
        <v>0</v>
      </c>
      <c r="U74" s="35"/>
      <c r="V74" s="34">
        <f t="shared" si="67"/>
        <v>0</v>
      </c>
      <c r="W74" s="35"/>
      <c r="X74" s="34">
        <f t="shared" si="68"/>
        <v>0</v>
      </c>
      <c r="Y74" s="34"/>
      <c r="Z74" s="34">
        <f t="shared" si="70"/>
        <v>0</v>
      </c>
      <c r="AA74" s="34"/>
      <c r="AB74" s="53">
        <f t="shared" si="69"/>
        <v>0</v>
      </c>
      <c r="AC74" s="4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</row>
    <row r="75" spans="1:106" s="3" customFormat="1" ht="75">
      <c r="A75" s="68" t="s">
        <v>123</v>
      </c>
      <c r="B75" s="66" t="s">
        <v>76</v>
      </c>
      <c r="C75" s="34"/>
      <c r="D75" s="34"/>
      <c r="E75" s="34">
        <f t="shared" si="59"/>
        <v>4.5</v>
      </c>
      <c r="F75" s="35">
        <v>135</v>
      </c>
      <c r="G75" s="34">
        <f t="shared" si="61"/>
        <v>0</v>
      </c>
      <c r="H75" s="35">
        <v>0</v>
      </c>
      <c r="I75" s="35">
        <v>0</v>
      </c>
      <c r="J75" s="35">
        <v>0</v>
      </c>
      <c r="K75" s="35">
        <v>0</v>
      </c>
      <c r="L75" s="34">
        <f t="shared" si="62"/>
        <v>135</v>
      </c>
      <c r="M75" s="33"/>
      <c r="N75" s="34">
        <f t="shared" si="63"/>
        <v>0</v>
      </c>
      <c r="O75" s="35"/>
      <c r="P75" s="34">
        <f t="shared" si="64"/>
        <v>0</v>
      </c>
      <c r="Q75" s="35"/>
      <c r="R75" s="34">
        <f t="shared" si="65"/>
        <v>0</v>
      </c>
      <c r="S75" s="35"/>
      <c r="T75" s="34">
        <f t="shared" si="66"/>
        <v>0</v>
      </c>
      <c r="U75" s="35"/>
      <c r="V75" s="34">
        <f t="shared" si="67"/>
        <v>0</v>
      </c>
      <c r="W75" s="35"/>
      <c r="X75" s="34">
        <f t="shared" si="68"/>
        <v>0</v>
      </c>
      <c r="Y75" s="34"/>
      <c r="Z75" s="34">
        <f t="shared" si="70"/>
        <v>0</v>
      </c>
      <c r="AA75" s="34"/>
      <c r="AB75" s="53">
        <f t="shared" si="69"/>
        <v>0</v>
      </c>
      <c r="AC75" s="4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</row>
    <row r="76" spans="1:106" s="3" customFormat="1" ht="56.25">
      <c r="A76" s="68" t="s">
        <v>124</v>
      </c>
      <c r="B76" s="66" t="s">
        <v>77</v>
      </c>
      <c r="C76" s="34"/>
      <c r="D76" s="37" t="s">
        <v>74</v>
      </c>
      <c r="E76" s="34">
        <f t="shared" si="59"/>
        <v>1.5</v>
      </c>
      <c r="F76" s="35">
        <v>45</v>
      </c>
      <c r="G76" s="34">
        <f t="shared" si="61"/>
        <v>0</v>
      </c>
      <c r="H76" s="35">
        <v>0</v>
      </c>
      <c r="I76" s="35">
        <v>0</v>
      </c>
      <c r="J76" s="35">
        <v>0</v>
      </c>
      <c r="K76" s="35">
        <v>0</v>
      </c>
      <c r="L76" s="34">
        <f t="shared" si="62"/>
        <v>45</v>
      </c>
      <c r="M76" s="33"/>
      <c r="N76" s="34">
        <f t="shared" si="63"/>
        <v>0</v>
      </c>
      <c r="O76" s="35"/>
      <c r="P76" s="34">
        <f t="shared" si="64"/>
        <v>0</v>
      </c>
      <c r="Q76" s="35"/>
      <c r="R76" s="34">
        <f t="shared" si="65"/>
        <v>0</v>
      </c>
      <c r="S76" s="35"/>
      <c r="T76" s="34">
        <f t="shared" si="66"/>
        <v>0</v>
      </c>
      <c r="U76" s="35"/>
      <c r="V76" s="34">
        <f t="shared" si="67"/>
        <v>0</v>
      </c>
      <c r="W76" s="35"/>
      <c r="X76" s="34">
        <f t="shared" si="68"/>
        <v>0</v>
      </c>
      <c r="Y76" s="34"/>
      <c r="Z76" s="34">
        <f t="shared" si="70"/>
        <v>0</v>
      </c>
      <c r="AA76" s="34"/>
      <c r="AB76" s="53">
        <f t="shared" si="69"/>
        <v>0</v>
      </c>
      <c r="AC76" s="4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</row>
    <row r="77" spans="1:29" s="4" customFormat="1" ht="18.75">
      <c r="A77" s="249" t="s">
        <v>41</v>
      </c>
      <c r="B77" s="244"/>
      <c r="C77" s="43"/>
      <c r="D77" s="43"/>
      <c r="E77" s="44">
        <f aca="true" t="shared" si="71" ref="E77:AB77">SUM(E66:E76)</f>
        <v>45</v>
      </c>
      <c r="F77" s="44">
        <f t="shared" si="71"/>
        <v>1350</v>
      </c>
      <c r="G77" s="44">
        <f t="shared" si="71"/>
        <v>554</v>
      </c>
      <c r="H77" s="44">
        <f t="shared" si="71"/>
        <v>224</v>
      </c>
      <c r="I77" s="44">
        <f t="shared" si="71"/>
        <v>236</v>
      </c>
      <c r="J77" s="44">
        <f t="shared" si="71"/>
        <v>94</v>
      </c>
      <c r="K77" s="44">
        <f t="shared" si="71"/>
        <v>0</v>
      </c>
      <c r="L77" s="44">
        <f t="shared" si="71"/>
        <v>796</v>
      </c>
      <c r="M77" s="44">
        <f t="shared" si="71"/>
        <v>0</v>
      </c>
      <c r="N77" s="44">
        <f t="shared" si="71"/>
        <v>0</v>
      </c>
      <c r="O77" s="44">
        <f t="shared" si="71"/>
        <v>0</v>
      </c>
      <c r="P77" s="44">
        <f t="shared" si="71"/>
        <v>0</v>
      </c>
      <c r="Q77" s="44">
        <f t="shared" si="71"/>
        <v>0</v>
      </c>
      <c r="R77" s="44">
        <f t="shared" si="71"/>
        <v>0</v>
      </c>
      <c r="S77" s="44">
        <f t="shared" si="71"/>
        <v>0</v>
      </c>
      <c r="T77" s="44">
        <f t="shared" si="71"/>
        <v>0</v>
      </c>
      <c r="U77" s="44">
        <f t="shared" si="71"/>
        <v>0</v>
      </c>
      <c r="V77" s="44">
        <f t="shared" si="71"/>
        <v>0</v>
      </c>
      <c r="W77" s="44">
        <f t="shared" si="71"/>
        <v>0</v>
      </c>
      <c r="X77" s="44">
        <f t="shared" si="71"/>
        <v>0</v>
      </c>
      <c r="Y77" s="44">
        <f t="shared" si="71"/>
        <v>11</v>
      </c>
      <c r="Z77" s="44">
        <f t="shared" si="71"/>
        <v>222</v>
      </c>
      <c r="AA77" s="44">
        <f t="shared" si="71"/>
        <v>22</v>
      </c>
      <c r="AB77" s="55">
        <f t="shared" si="71"/>
        <v>332</v>
      </c>
      <c r="AC77" s="45"/>
    </row>
    <row r="78" spans="1:106" s="7" customFormat="1" ht="26.25" customHeight="1">
      <c r="A78" s="50" t="s">
        <v>32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56"/>
      <c r="AC78" s="47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</row>
    <row r="79" spans="1:29" ht="18.75">
      <c r="A79" s="61" t="s">
        <v>127</v>
      </c>
      <c r="B79" s="11" t="s">
        <v>85</v>
      </c>
      <c r="C79" s="34"/>
      <c r="D79" s="34">
        <v>7</v>
      </c>
      <c r="E79" s="34">
        <f>F79/30</f>
        <v>15</v>
      </c>
      <c r="F79" s="34">
        <v>450</v>
      </c>
      <c r="G79" s="34">
        <f>N79+P79+R79+T79+V79+X79+Z79+AB79</f>
        <v>176</v>
      </c>
      <c r="H79" s="34">
        <v>0</v>
      </c>
      <c r="I79" s="35">
        <v>0</v>
      </c>
      <c r="J79" s="35">
        <v>0</v>
      </c>
      <c r="K79" s="34">
        <v>0</v>
      </c>
      <c r="L79" s="34">
        <f>F79-G79</f>
        <v>274</v>
      </c>
      <c r="M79" s="33"/>
      <c r="N79" s="34">
        <f>M79*$M$7</f>
        <v>0</v>
      </c>
      <c r="O79" s="35"/>
      <c r="P79" s="34">
        <f>O79*$O$7</f>
        <v>0</v>
      </c>
      <c r="Q79" s="35"/>
      <c r="R79" s="34">
        <f>Q79*$Q$7</f>
        <v>0</v>
      </c>
      <c r="S79" s="35"/>
      <c r="T79" s="34">
        <f>S79*$S$7</f>
        <v>0</v>
      </c>
      <c r="U79" s="35"/>
      <c r="V79" s="34">
        <f>U79*$U$7</f>
        <v>0</v>
      </c>
      <c r="W79" s="35"/>
      <c r="X79" s="34">
        <f>W79*$W$7</f>
        <v>0</v>
      </c>
      <c r="Y79" s="34">
        <v>16</v>
      </c>
      <c r="Z79" s="34">
        <f>Y79*$Y$7</f>
        <v>176</v>
      </c>
      <c r="AA79" s="34"/>
      <c r="AB79" s="54">
        <f>AA79*$AA$7</f>
        <v>0</v>
      </c>
      <c r="AC79" s="45"/>
    </row>
    <row r="80" spans="1:29" ht="18.75">
      <c r="A80" s="61"/>
      <c r="B80" s="23"/>
      <c r="C80" s="34"/>
      <c r="D80" s="34"/>
      <c r="E80" s="34">
        <f>F80/30</f>
        <v>0</v>
      </c>
      <c r="F80" s="34">
        <v>0</v>
      </c>
      <c r="G80" s="34">
        <f>N80+P80+R80+T80+V80+X80+Z80+AB80</f>
        <v>0</v>
      </c>
      <c r="H80" s="34">
        <v>0</v>
      </c>
      <c r="I80" s="35">
        <v>0</v>
      </c>
      <c r="J80" s="35">
        <v>0</v>
      </c>
      <c r="K80" s="34">
        <v>0</v>
      </c>
      <c r="L80" s="34">
        <f>F80-G80</f>
        <v>0</v>
      </c>
      <c r="M80" s="33"/>
      <c r="N80" s="34">
        <f>M80*$M$7</f>
        <v>0</v>
      </c>
      <c r="O80" s="35"/>
      <c r="P80" s="34">
        <f>O80*$O$7</f>
        <v>0</v>
      </c>
      <c r="Q80" s="35"/>
      <c r="R80" s="34">
        <f>Q80*$Q$7</f>
        <v>0</v>
      </c>
      <c r="S80" s="35"/>
      <c r="T80" s="34">
        <f>S80*$S$7</f>
        <v>0</v>
      </c>
      <c r="U80" s="35"/>
      <c r="V80" s="34">
        <f>U80*$U$7</f>
        <v>0</v>
      </c>
      <c r="W80" s="35"/>
      <c r="X80" s="34">
        <f>W80*$W$7</f>
        <v>0</v>
      </c>
      <c r="Y80" s="34"/>
      <c r="Z80" s="34">
        <f>Y80*$Y$7</f>
        <v>0</v>
      </c>
      <c r="AA80" s="34"/>
      <c r="AB80" s="54">
        <f>AA80*$AA$7</f>
        <v>0</v>
      </c>
      <c r="AC80" s="45"/>
    </row>
    <row r="81" spans="1:106" s="7" customFormat="1" ht="39" customHeight="1">
      <c r="A81" s="245" t="s">
        <v>42</v>
      </c>
      <c r="B81" s="246"/>
      <c r="C81" s="43"/>
      <c r="D81" s="43"/>
      <c r="E81" s="44">
        <f aca="true" t="shared" si="72" ref="E81:AB81">SUM(E79:E80)</f>
        <v>15</v>
      </c>
      <c r="F81" s="44">
        <f t="shared" si="72"/>
        <v>450</v>
      </c>
      <c r="G81" s="44">
        <f t="shared" si="72"/>
        <v>176</v>
      </c>
      <c r="H81" s="44">
        <f t="shared" si="72"/>
        <v>0</v>
      </c>
      <c r="I81" s="44">
        <f t="shared" si="72"/>
        <v>0</v>
      </c>
      <c r="J81" s="44">
        <f t="shared" si="72"/>
        <v>0</v>
      </c>
      <c r="K81" s="44">
        <f t="shared" si="72"/>
        <v>0</v>
      </c>
      <c r="L81" s="44">
        <f t="shared" si="72"/>
        <v>274</v>
      </c>
      <c r="M81" s="44">
        <f t="shared" si="72"/>
        <v>0</v>
      </c>
      <c r="N81" s="44">
        <f t="shared" si="72"/>
        <v>0</v>
      </c>
      <c r="O81" s="44">
        <f t="shared" si="72"/>
        <v>0</v>
      </c>
      <c r="P81" s="44">
        <f t="shared" si="72"/>
        <v>0</v>
      </c>
      <c r="Q81" s="44">
        <f t="shared" si="72"/>
        <v>0</v>
      </c>
      <c r="R81" s="44">
        <f t="shared" si="72"/>
        <v>0</v>
      </c>
      <c r="S81" s="44">
        <f t="shared" si="72"/>
        <v>0</v>
      </c>
      <c r="T81" s="44">
        <f t="shared" si="72"/>
        <v>0</v>
      </c>
      <c r="U81" s="44">
        <f t="shared" si="72"/>
        <v>0</v>
      </c>
      <c r="V81" s="44">
        <f t="shared" si="72"/>
        <v>0</v>
      </c>
      <c r="W81" s="44">
        <f t="shared" si="72"/>
        <v>0</v>
      </c>
      <c r="X81" s="44">
        <f t="shared" si="72"/>
        <v>0</v>
      </c>
      <c r="Y81" s="44">
        <f t="shared" si="72"/>
        <v>16</v>
      </c>
      <c r="Z81" s="44">
        <f t="shared" si="72"/>
        <v>176</v>
      </c>
      <c r="AA81" s="44">
        <f t="shared" si="72"/>
        <v>0</v>
      </c>
      <c r="AB81" s="44">
        <f t="shared" si="72"/>
        <v>0</v>
      </c>
      <c r="AC81" s="47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</row>
    <row r="82" spans="1:29" ht="19.5" thickBot="1">
      <c r="A82" s="247" t="s">
        <v>43</v>
      </c>
      <c r="B82" s="248"/>
      <c r="C82" s="57"/>
      <c r="D82" s="57"/>
      <c r="E82" s="58">
        <f aca="true" t="shared" si="73" ref="E82:AB82">E77+E81</f>
        <v>60</v>
      </c>
      <c r="F82" s="58">
        <f t="shared" si="73"/>
        <v>1800</v>
      </c>
      <c r="G82" s="58">
        <f t="shared" si="73"/>
        <v>730</v>
      </c>
      <c r="H82" s="58">
        <f t="shared" si="73"/>
        <v>224</v>
      </c>
      <c r="I82" s="58">
        <f t="shared" si="73"/>
        <v>236</v>
      </c>
      <c r="J82" s="58">
        <f t="shared" si="73"/>
        <v>94</v>
      </c>
      <c r="K82" s="58">
        <f t="shared" si="73"/>
        <v>0</v>
      </c>
      <c r="L82" s="58">
        <f t="shared" si="73"/>
        <v>1070</v>
      </c>
      <c r="M82" s="58">
        <f t="shared" si="73"/>
        <v>0</v>
      </c>
      <c r="N82" s="58">
        <f t="shared" si="73"/>
        <v>0</v>
      </c>
      <c r="O82" s="58">
        <f t="shared" si="73"/>
        <v>0</v>
      </c>
      <c r="P82" s="58">
        <f t="shared" si="73"/>
        <v>0</v>
      </c>
      <c r="Q82" s="58">
        <f t="shared" si="73"/>
        <v>0</v>
      </c>
      <c r="R82" s="58">
        <f t="shared" si="73"/>
        <v>0</v>
      </c>
      <c r="S82" s="58">
        <f t="shared" si="73"/>
        <v>0</v>
      </c>
      <c r="T82" s="58">
        <f t="shared" si="73"/>
        <v>0</v>
      </c>
      <c r="U82" s="58">
        <f t="shared" si="73"/>
        <v>0</v>
      </c>
      <c r="V82" s="58">
        <f t="shared" si="73"/>
        <v>0</v>
      </c>
      <c r="W82" s="58">
        <f t="shared" si="73"/>
        <v>0</v>
      </c>
      <c r="X82" s="58">
        <f t="shared" si="73"/>
        <v>0</v>
      </c>
      <c r="Y82" s="58">
        <f t="shared" si="73"/>
        <v>27</v>
      </c>
      <c r="Z82" s="58">
        <f t="shared" si="73"/>
        <v>398</v>
      </c>
      <c r="AA82" s="58">
        <f t="shared" si="73"/>
        <v>22</v>
      </c>
      <c r="AB82" s="59">
        <f t="shared" si="73"/>
        <v>332</v>
      </c>
      <c r="AC82" s="45"/>
    </row>
    <row r="83" spans="1:28" s="18" customFormat="1" ht="39">
      <c r="A83" s="62"/>
      <c r="B83" s="63" t="s">
        <v>30</v>
      </c>
      <c r="C83" s="64"/>
      <c r="D83" s="64"/>
      <c r="E83" s="64">
        <f aca="true" t="shared" si="74" ref="E83:AB83">E45+E62+E81</f>
        <v>60</v>
      </c>
      <c r="F83" s="64">
        <f t="shared" si="74"/>
        <v>1800</v>
      </c>
      <c r="G83" s="64">
        <f t="shared" si="74"/>
        <v>716</v>
      </c>
      <c r="H83" s="64">
        <f t="shared" si="74"/>
        <v>0</v>
      </c>
      <c r="I83" s="64">
        <f t="shared" si="74"/>
        <v>0</v>
      </c>
      <c r="J83" s="64">
        <f t="shared" si="74"/>
        <v>0</v>
      </c>
      <c r="K83" s="64">
        <f t="shared" si="74"/>
        <v>0</v>
      </c>
      <c r="L83" s="64">
        <f t="shared" si="74"/>
        <v>1084</v>
      </c>
      <c r="M83" s="64">
        <f t="shared" si="74"/>
        <v>0</v>
      </c>
      <c r="N83" s="64">
        <f t="shared" si="74"/>
        <v>0</v>
      </c>
      <c r="O83" s="64">
        <f t="shared" si="74"/>
        <v>0</v>
      </c>
      <c r="P83" s="64">
        <f t="shared" si="74"/>
        <v>0</v>
      </c>
      <c r="Q83" s="64">
        <f t="shared" si="74"/>
        <v>0</v>
      </c>
      <c r="R83" s="64">
        <f t="shared" si="74"/>
        <v>0</v>
      </c>
      <c r="S83" s="64">
        <f t="shared" si="74"/>
        <v>9</v>
      </c>
      <c r="T83" s="64">
        <f t="shared" si="74"/>
        <v>180</v>
      </c>
      <c r="U83" s="64">
        <f t="shared" si="74"/>
        <v>12</v>
      </c>
      <c r="V83" s="64">
        <f t="shared" si="74"/>
        <v>180</v>
      </c>
      <c r="W83" s="64">
        <f t="shared" si="74"/>
        <v>9</v>
      </c>
      <c r="X83" s="64">
        <f t="shared" si="74"/>
        <v>180</v>
      </c>
      <c r="Y83" s="64">
        <f t="shared" si="74"/>
        <v>16</v>
      </c>
      <c r="Z83" s="64">
        <f t="shared" si="74"/>
        <v>176</v>
      </c>
      <c r="AA83" s="64">
        <f t="shared" si="74"/>
        <v>0</v>
      </c>
      <c r="AB83" s="64">
        <f t="shared" si="74"/>
        <v>0</v>
      </c>
    </row>
    <row r="84" spans="1:28" s="20" customFormat="1" ht="58.5">
      <c r="A84" s="25"/>
      <c r="B84" s="24" t="s">
        <v>18</v>
      </c>
      <c r="C84" s="41"/>
      <c r="D84" s="41"/>
      <c r="E84" s="41">
        <f aca="true" t="shared" si="75" ref="E84:AB84">E27+E46+E63+E82</f>
        <v>240</v>
      </c>
      <c r="F84" s="41">
        <f t="shared" si="75"/>
        <v>7200</v>
      </c>
      <c r="G84" s="41">
        <f t="shared" si="75"/>
        <v>3310</v>
      </c>
      <c r="H84" s="41">
        <f t="shared" si="75"/>
        <v>1238</v>
      </c>
      <c r="I84" s="41">
        <f t="shared" si="75"/>
        <v>848</v>
      </c>
      <c r="J84" s="41">
        <f t="shared" si="75"/>
        <v>428</v>
      </c>
      <c r="K84" s="41">
        <f t="shared" si="75"/>
        <v>80</v>
      </c>
      <c r="L84" s="41">
        <f t="shared" si="75"/>
        <v>3890</v>
      </c>
      <c r="M84" s="41">
        <f t="shared" si="75"/>
        <v>29</v>
      </c>
      <c r="N84" s="41">
        <f t="shared" si="75"/>
        <v>438</v>
      </c>
      <c r="O84" s="41">
        <f t="shared" si="75"/>
        <v>25</v>
      </c>
      <c r="P84" s="41">
        <f t="shared" si="75"/>
        <v>500</v>
      </c>
      <c r="Q84" s="41">
        <f t="shared" si="75"/>
        <v>28</v>
      </c>
      <c r="R84" s="41">
        <f t="shared" si="75"/>
        <v>424</v>
      </c>
      <c r="S84" s="41">
        <f t="shared" si="75"/>
        <v>21</v>
      </c>
      <c r="T84" s="41">
        <f t="shared" si="75"/>
        <v>420</v>
      </c>
      <c r="U84" s="41">
        <f t="shared" si="75"/>
        <v>25</v>
      </c>
      <c r="V84" s="41">
        <f t="shared" si="75"/>
        <v>378</v>
      </c>
      <c r="W84" s="41">
        <f t="shared" si="75"/>
        <v>21</v>
      </c>
      <c r="X84" s="41">
        <f t="shared" si="75"/>
        <v>420</v>
      </c>
      <c r="Y84" s="41">
        <f t="shared" si="75"/>
        <v>27</v>
      </c>
      <c r="Z84" s="41">
        <f t="shared" si="75"/>
        <v>398</v>
      </c>
      <c r="AA84" s="41">
        <f t="shared" si="75"/>
        <v>22</v>
      </c>
      <c r="AB84" s="41">
        <f t="shared" si="75"/>
        <v>332</v>
      </c>
    </row>
    <row r="85" spans="1:28" ht="18.75">
      <c r="A85" s="9"/>
      <c r="B85" s="19"/>
      <c r="C85" s="9"/>
      <c r="D85" s="9"/>
      <c r="E85" s="9"/>
      <c r="F85" s="9"/>
      <c r="G85" s="9"/>
      <c r="H85" s="9"/>
      <c r="I85" s="9"/>
      <c r="J85" s="9"/>
      <c r="K85" s="9"/>
      <c r="L85" s="9"/>
      <c r="M85" s="14"/>
      <c r="N85" s="9"/>
      <c r="O85" s="10"/>
      <c r="P85" s="9"/>
      <c r="Q85" s="10"/>
      <c r="R85" s="9"/>
      <c r="S85" s="10"/>
      <c r="T85" s="9"/>
      <c r="U85" s="10"/>
      <c r="V85" s="9"/>
      <c r="W85" s="10"/>
      <c r="X85" s="9"/>
      <c r="Y85" s="9"/>
      <c r="Z85" s="9"/>
      <c r="AA85" s="9"/>
      <c r="AB85" s="9"/>
    </row>
    <row r="86" spans="1:106" s="5" customFormat="1" ht="37.5">
      <c r="A86" s="12"/>
      <c r="B86" s="13" t="s">
        <v>15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>
        <v>30</v>
      </c>
      <c r="N86" s="22"/>
      <c r="O86" s="22">
        <v>30</v>
      </c>
      <c r="P86" s="22"/>
      <c r="Q86" s="22">
        <v>30</v>
      </c>
      <c r="R86" s="22"/>
      <c r="S86" s="22">
        <v>30</v>
      </c>
      <c r="T86" s="22"/>
      <c r="U86" s="22">
        <v>30</v>
      </c>
      <c r="V86" s="22"/>
      <c r="W86" s="22">
        <v>30</v>
      </c>
      <c r="X86" s="22"/>
      <c r="Y86" s="22">
        <v>30</v>
      </c>
      <c r="Z86" s="22"/>
      <c r="AA86" s="22">
        <v>30</v>
      </c>
      <c r="AB86" s="22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</row>
    <row r="87" spans="1:106" s="5" customFormat="1" ht="18.75">
      <c r="A87" s="12"/>
      <c r="B87" s="13" t="s">
        <v>12</v>
      </c>
      <c r="C87" s="22">
        <v>0</v>
      </c>
      <c r="D87" s="22"/>
      <c r="E87" s="22"/>
      <c r="F87" s="22"/>
      <c r="G87" s="22"/>
      <c r="H87" s="22"/>
      <c r="I87" s="22"/>
      <c r="J87" s="22"/>
      <c r="K87" s="22"/>
      <c r="L87" s="22"/>
      <c r="M87" s="22">
        <v>0</v>
      </c>
      <c r="N87" s="22"/>
      <c r="O87" s="22">
        <v>0</v>
      </c>
      <c r="P87" s="22"/>
      <c r="Q87" s="22">
        <v>0</v>
      </c>
      <c r="R87" s="22"/>
      <c r="S87" s="22">
        <v>0</v>
      </c>
      <c r="T87" s="22"/>
      <c r="U87" s="22">
        <v>0</v>
      </c>
      <c r="V87" s="22"/>
      <c r="W87" s="22">
        <v>0</v>
      </c>
      <c r="X87" s="22"/>
      <c r="Y87" s="22">
        <v>0</v>
      </c>
      <c r="Z87" s="22"/>
      <c r="AA87" s="22">
        <v>0</v>
      </c>
      <c r="AB87" s="22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</row>
    <row r="88" spans="1:106" s="5" customFormat="1" ht="18.75">
      <c r="A88" s="12"/>
      <c r="B88" s="13" t="s">
        <v>25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</row>
    <row r="89" spans="1:106" s="5" customFormat="1" ht="18.75">
      <c r="A89" s="12"/>
      <c r="B89" s="13" t="s">
        <v>28</v>
      </c>
      <c r="C89" s="22">
        <v>0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</row>
    <row r="90" spans="1:106" s="5" customFormat="1" ht="18.75">
      <c r="A90" s="12"/>
      <c r="B90" s="13" t="s">
        <v>13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</row>
    <row r="91" spans="1:106" s="5" customFormat="1" ht="18.75">
      <c r="A91" s="12"/>
      <c r="B91" s="13" t="s">
        <v>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</row>
    <row r="92" spans="1:106" s="5" customFormat="1" ht="18.75">
      <c r="A92" s="12"/>
      <c r="B92" s="13" t="s">
        <v>14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</row>
    <row r="93" spans="1:28" s="29" customFormat="1" ht="18.75">
      <c r="A93" s="12"/>
      <c r="B93" s="13" t="s">
        <v>19</v>
      </c>
      <c r="C93" s="22">
        <v>0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2:106" s="26" customFormat="1" ht="18">
      <c r="B94" s="27"/>
      <c r="M94" s="28"/>
      <c r="O94" s="28"/>
      <c r="Q94" s="28"/>
      <c r="S94" s="28"/>
      <c r="U94" s="28"/>
      <c r="W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</row>
    <row r="95" spans="1:106" s="26" customFormat="1" ht="38.25" customHeight="1">
      <c r="A95" s="236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</row>
    <row r="96" spans="2:106" s="26" customFormat="1" ht="18">
      <c r="B96" s="27"/>
      <c r="M96" s="28"/>
      <c r="O96" s="28"/>
      <c r="Q96" s="28"/>
      <c r="S96" s="28"/>
      <c r="U96" s="28"/>
      <c r="W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</row>
    <row r="97" spans="1:106" s="26" customFormat="1" ht="36" customHeight="1">
      <c r="A97" s="236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</row>
    <row r="98" s="238" customFormat="1" ht="18">
      <c r="A98" s="237"/>
    </row>
    <row r="99" spans="2:106" s="26" customFormat="1" ht="18">
      <c r="B99" s="27"/>
      <c r="M99" s="28"/>
      <c r="O99" s="28"/>
      <c r="Q99" s="28"/>
      <c r="S99" s="28"/>
      <c r="U99" s="28"/>
      <c r="W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</row>
    <row r="100" spans="2:106" s="26" customFormat="1" ht="18">
      <c r="B100" s="27"/>
      <c r="M100" s="28"/>
      <c r="O100" s="28"/>
      <c r="Q100" s="28"/>
      <c r="S100" s="28"/>
      <c r="U100" s="28"/>
      <c r="W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</row>
    <row r="101" spans="2:106" s="30" customFormat="1" ht="18">
      <c r="B101" s="31"/>
      <c r="M101" s="32"/>
      <c r="O101" s="32"/>
      <c r="Q101" s="32"/>
      <c r="S101" s="32"/>
      <c r="U101" s="32"/>
      <c r="W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</row>
  </sheetData>
  <sheetProtection/>
  <mergeCells count="64">
    <mergeCell ref="A81:B81"/>
    <mergeCell ref="A82:B82"/>
    <mergeCell ref="A77:B77"/>
    <mergeCell ref="A45:B45"/>
    <mergeCell ref="A27:B27"/>
    <mergeCell ref="A46:B46"/>
    <mergeCell ref="A62:B62"/>
    <mergeCell ref="A63:B63"/>
    <mergeCell ref="A9:AB9"/>
    <mergeCell ref="A28:AB28"/>
    <mergeCell ref="A47:AB47"/>
    <mergeCell ref="A64:AB64"/>
    <mergeCell ref="A26:B26"/>
    <mergeCell ref="A41:B41"/>
    <mergeCell ref="A57:B57"/>
    <mergeCell ref="A98:IV98"/>
    <mergeCell ref="F4:F7"/>
    <mergeCell ref="Q4:T4"/>
    <mergeCell ref="U4:X4"/>
    <mergeCell ref="U7:V7"/>
    <mergeCell ref="W7:X7"/>
    <mergeCell ref="Y8:Z8"/>
    <mergeCell ref="O8:P8"/>
    <mergeCell ref="W5:X5"/>
    <mergeCell ref="M7:N7"/>
    <mergeCell ref="A95:AB95"/>
    <mergeCell ref="A97:AB97"/>
    <mergeCell ref="W8:X8"/>
    <mergeCell ref="U8:V8"/>
    <mergeCell ref="E4:E7"/>
    <mergeCell ref="C4:C7"/>
    <mergeCell ref="D4:D7"/>
    <mergeCell ref="Q7:R7"/>
    <mergeCell ref="U5:V5"/>
    <mergeCell ref="S7:T7"/>
    <mergeCell ref="H6:H7"/>
    <mergeCell ref="S5:T5"/>
    <mergeCell ref="K6:K7"/>
    <mergeCell ref="M4:P4"/>
    <mergeCell ref="O7:P7"/>
    <mergeCell ref="Q5:R5"/>
    <mergeCell ref="I6:I7"/>
    <mergeCell ref="J6:J7"/>
    <mergeCell ref="H4:K5"/>
    <mergeCell ref="A3:A7"/>
    <mergeCell ref="B3:B7"/>
    <mergeCell ref="A1:AB1"/>
    <mergeCell ref="M3:AB3"/>
    <mergeCell ref="Y4:AB4"/>
    <mergeCell ref="M6:AB6"/>
    <mergeCell ref="Y5:Z5"/>
    <mergeCell ref="F3:K3"/>
    <mergeCell ref="M5:N5"/>
    <mergeCell ref="G4:G7"/>
    <mergeCell ref="AA5:AB5"/>
    <mergeCell ref="L4:L7"/>
    <mergeCell ref="C3:E3"/>
    <mergeCell ref="Q8:R8"/>
    <mergeCell ref="S8:T8"/>
    <mergeCell ref="O5:P5"/>
    <mergeCell ref="M8:N8"/>
    <mergeCell ref="AA8:AB8"/>
    <mergeCell ref="Y7:Z7"/>
    <mergeCell ref="AA7:AB7"/>
  </mergeCells>
  <dataValidations count="3">
    <dataValidation operator="equal" allowBlank="1" showInputMessage="1" showErrorMessage="1" prompt="Введіть данні самостійно!!!" sqref="H85:J85 H43:J44 H79:J80 H11:J25 H30:J40 H49:J56 H66:J76 H59:J61">
      <formula1>0</formula1>
    </dataValidation>
    <dataValidation operator="equal" allowBlank="1" showInputMessage="1" prompt="Введіть кількість годин на тиждень" sqref="W85 Q85 O85 S85 U85 S11:S25 U11:U25 W11:W25 O11:O25 Q11:Q25 M11:M25 M30:M38 O79:O80 S79:S80 Q79:Q80 W79:W80 U79:U80 W43:W44 U43:U44 S43:S44 O43:O44 Q43:Q44 U49:U56 S49:S56 Q49:Q56 O49:O56 W49:W56 M49:M56 U66:U76 W66:W76 O66:O76 Q66:Q76 S66:S76 Q37:Q40 S30:S40 O30:O40 W30:W40 U30:U40 S59:S61 O59:O61 Q59:Q61 W59:W61 U59:U61">
      <formula1>0</formula1>
    </dataValidation>
    <dataValidation allowBlank="1" showInputMessage="1" showErrorMessage="1" prompt="Введіть дані" sqref="F4:F7 C4:C7 H6:H7"/>
  </dataValidations>
  <printOptions/>
  <pageMargins left="0.1968503937007874" right="0.1968503937007874" top="0.2362204724409449" bottom="0.1968503937007874" header="0.7874015748031497" footer="0.7874015748031497"/>
  <pageSetup fitToHeight="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Олександр Лаврук</cp:lastModifiedBy>
  <cp:lastPrinted>2021-10-25T12:52:49Z</cp:lastPrinted>
  <dcterms:created xsi:type="dcterms:W3CDTF">2020-05-18T15:13:16Z</dcterms:created>
  <dcterms:modified xsi:type="dcterms:W3CDTF">2022-12-28T11:07:41Z</dcterms:modified>
  <cp:category/>
  <cp:version/>
  <cp:contentType/>
  <cp:contentStatus/>
</cp:coreProperties>
</file>