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план'!$A$1:$AB$110</definedName>
  </definedNames>
  <calcPr fullCalcOnLoad="1"/>
</workbook>
</file>

<file path=xl/sharedStrings.xml><?xml version="1.0" encoding="utf-8"?>
<sst xmlns="http://schemas.openxmlformats.org/spreadsheetml/2006/main" count="344" uniqueCount="232">
  <si>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</si>
  <si>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</si>
  <si>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</si>
  <si>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</si>
  <si>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</si>
  <si>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</si>
  <si>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</si>
  <si>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</si>
  <si>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</si>
  <si>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</si>
  <si>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</si>
  <si>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</si>
  <si>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</si>
  <si>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</si>
  <si>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</si>
  <si>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</si>
  <si>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</si>
  <si>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</si>
  <si>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</si>
  <si>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</si>
  <si>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</si>
  <si>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</si>
  <si>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</si>
  <si>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</si>
  <si>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</si>
  <si>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</si>
  <si>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</si>
  <si>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</si>
  <si>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</si>
  <si>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</si>
  <si>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</si>
  <si>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</si>
  <si>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</si>
  <si>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</si>
  <si>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</si>
  <si>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</si>
  <si>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</si>
  <si>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</si>
  <si>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</si>
  <si>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</si>
  <si>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</si>
  <si>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</si>
  <si>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</si>
  <si>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</si>
  <si>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Інформатика і комп'ютерна техніка</t>
  </si>
  <si>
    <t>Вступ до спеціальності</t>
  </si>
  <si>
    <t>Історія соціальної роботи</t>
  </si>
  <si>
    <t>Основи соціальної політики</t>
  </si>
  <si>
    <t>Теорія соціальної роботи</t>
  </si>
  <si>
    <t>Медико-соціальні основи здоровя</t>
  </si>
  <si>
    <t>Іміджеологія</t>
  </si>
  <si>
    <t>Іноземна мова 1</t>
  </si>
  <si>
    <t>4 (3,4)</t>
  </si>
  <si>
    <t>Іноземна мова 2</t>
  </si>
  <si>
    <t>6 (5,6)</t>
  </si>
  <si>
    <t>Іноземна мова (за професійним спрямуванням)</t>
  </si>
  <si>
    <t xml:space="preserve">Критичне мислення </t>
  </si>
  <si>
    <t>Соціальна інформатика</t>
  </si>
  <si>
    <t>Психологія (загальна, вікова, соціальна)</t>
  </si>
  <si>
    <t>Соціальна робота з сім'ями, дітьми та жінками</t>
  </si>
  <si>
    <t>Психологія особистості та психодіагностика</t>
  </si>
  <si>
    <t>Місцеве самоврядування і соціальна робота</t>
  </si>
  <si>
    <t>Право в соціальній роботі (сімейне, трудове, адміністративне, господарське)</t>
  </si>
  <si>
    <t>Соціальна педагогіка</t>
  </si>
  <si>
    <t>Право соціального забезпечення</t>
  </si>
  <si>
    <t>Методика і технологія соціальної роботи</t>
  </si>
  <si>
    <t>Соціальна робота з окремими категоріями громадян</t>
  </si>
  <si>
    <t>Навчальна практика з методики та технології соціальної роботи</t>
  </si>
  <si>
    <t>Курсова робота (методика і технологія соціальної роботи)</t>
  </si>
  <si>
    <t>Екологія та екологічна етика</t>
  </si>
  <si>
    <t>Економіка соціальної роботи</t>
  </si>
  <si>
    <t>Соціальне проектування</t>
  </si>
  <si>
    <t>Менеджмент соціальної роботи</t>
  </si>
  <si>
    <t>Соціальна і демографічна статистика</t>
  </si>
  <si>
    <t>Етика соціальної роботи</t>
  </si>
  <si>
    <t>Організація і методика соціально-психологічного тренінгу</t>
  </si>
  <si>
    <t>Соціальне партнерство</t>
  </si>
  <si>
    <t>Ведення професійних документів</t>
  </si>
  <si>
    <t>Психологічне консультування в соціальній роботі</t>
  </si>
  <si>
    <t>Виробнича практика</t>
  </si>
  <si>
    <t>Курсова робота (соціальна робота з окремими категоріями громадян)</t>
  </si>
  <si>
    <t>Пакет вибіркових компонент</t>
  </si>
  <si>
    <t>Кваліфікаційний іспит зі спеціальності</t>
  </si>
  <si>
    <t>Захист кваліфікаційної роботи</t>
  </si>
  <si>
    <t>Підготовка кваліфікаційної роботи/Підготовка до  кваліфікаційного іспиту зі спеціальності</t>
  </si>
  <si>
    <t>Основи наукових досліджень</t>
  </si>
  <si>
    <t>ЗП 04</t>
  </si>
  <si>
    <t>ЗП 03</t>
  </si>
  <si>
    <t>ЗП 05</t>
  </si>
  <si>
    <t>ЗП 01</t>
  </si>
  <si>
    <t>ЗП 02</t>
  </si>
  <si>
    <t>ЗП 10</t>
  </si>
  <si>
    <t>ЗП 06</t>
  </si>
  <si>
    <t>ЗП 16</t>
  </si>
  <si>
    <t>ЗП 07</t>
  </si>
  <si>
    <t>ЗП 08</t>
  </si>
  <si>
    <t>ФП 01</t>
  </si>
  <si>
    <t>ФП 02</t>
  </si>
  <si>
    <t>ФП 09</t>
  </si>
  <si>
    <t>ФП 20</t>
  </si>
  <si>
    <t>ЗП 13</t>
  </si>
  <si>
    <t>ЗП 09</t>
  </si>
  <si>
    <t>ЗП 14</t>
  </si>
  <si>
    <t>ЗП 11</t>
  </si>
  <si>
    <t>ФП 04</t>
  </si>
  <si>
    <t>ФП 06</t>
  </si>
  <si>
    <t>ФП 05</t>
  </si>
  <si>
    <t>ФП 11</t>
  </si>
  <si>
    <t>ФП 17</t>
  </si>
  <si>
    <t>ФП 19</t>
  </si>
  <si>
    <t>ЗП 15</t>
  </si>
  <si>
    <t>ЗП 12</t>
  </si>
  <si>
    <t>ПВК 01</t>
  </si>
  <si>
    <t>ФП 03</t>
  </si>
  <si>
    <t>ФП 12</t>
  </si>
  <si>
    <t>ФП 10</t>
  </si>
  <si>
    <t>ФП 22</t>
  </si>
  <si>
    <t>ФП 14</t>
  </si>
  <si>
    <t>ФП 16</t>
  </si>
  <si>
    <t>ПН 01</t>
  </si>
  <si>
    <t>КР 01</t>
  </si>
  <si>
    <t>ПВК 02</t>
  </si>
  <si>
    <t>ПВК 03</t>
  </si>
  <si>
    <t>ФП 07</t>
  </si>
  <si>
    <t>ФП 08</t>
  </si>
  <si>
    <t>ФП 13</t>
  </si>
  <si>
    <t>ФП 15</t>
  </si>
  <si>
    <t>ФП 18</t>
  </si>
  <si>
    <t>ФП 21</t>
  </si>
  <si>
    <t>ПВ 01</t>
  </si>
  <si>
    <t>КР 02</t>
  </si>
  <si>
    <t>СО 01</t>
  </si>
  <si>
    <t>А 02</t>
  </si>
  <si>
    <t>А 01</t>
  </si>
  <si>
    <t>ПВК 04</t>
  </si>
  <si>
    <t>ЗАТВЕРДЖЕНО</t>
  </si>
  <si>
    <t>Міністерство освіти і науки України</t>
  </si>
  <si>
    <r>
      <t xml:space="preserve">Кваліфікація - </t>
    </r>
    <r>
      <rPr>
        <b/>
        <sz val="9"/>
        <color indexed="8"/>
        <rFont val="Times New Roman"/>
        <family val="1"/>
      </rPr>
      <t>Бакалавр з соціальної роботи</t>
    </r>
  </si>
  <si>
    <t xml:space="preserve">       Подільський  спеціальний навчально-реабілітаційний соціально-економічний коледж </t>
  </si>
  <si>
    <r>
      <t>Термін навчання -</t>
    </r>
    <r>
      <rPr>
        <b/>
        <sz val="9"/>
        <color indexed="8"/>
        <rFont val="Times New Roman"/>
        <family val="1"/>
      </rPr>
      <t xml:space="preserve"> 3 роки та 10 місяців</t>
    </r>
  </si>
  <si>
    <t>Голова Вченої  ради, директор</t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</si>
  <si>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</si>
  <si>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</si>
  <si>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</si>
  <si>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</si>
  <si>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 </t>
    </r>
    <r>
      <rPr>
        <b/>
        <sz val="9"/>
        <color indexed="8"/>
        <rFont val="Times New Roman"/>
        <family val="1"/>
      </rPr>
      <t>23 Соціальна робота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</si>
  <si>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231 Соціальна робота</t>
    </r>
  </si>
  <si>
    <r>
      <t xml:space="preserve">за освітньо-професійною програмою   </t>
    </r>
    <r>
      <rPr>
        <b/>
        <sz val="9"/>
        <color indexed="8"/>
        <rFont val="Times New Roman"/>
        <family val="1"/>
      </rPr>
      <t>Соціальна робота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</si>
  <si>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</si>
  <si>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</si>
  <si>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</si>
  <si>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</si>
  <si>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</si>
  <si>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</si>
  <si>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</si>
  <si>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</si>
  <si>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</si>
  <si>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</si>
  <si>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</si>
  <si>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</si>
  <si>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</si>
  <si>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</si>
  <si>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</si>
  <si>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</si>
  <si>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</si>
  <si>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</si>
  <si>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</si>
  <si>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</si>
  <si>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</si>
  <si>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</si>
  <si>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</si>
  <si>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</si>
  <si>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</si>
  <si>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</si>
  <si>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</si>
  <si>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</si>
  <si>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</si>
  <si>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</si>
  <si>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</si>
  <si>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</si>
  <si>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</si>
  <si>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</si>
  <si>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</si>
  <si>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</si>
  <si>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</si>
  <si>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</si>
  <si>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</si>
  <si>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</si>
  <si>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</si>
  <si>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</si>
  <si>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</si>
  <si>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</si>
  <si>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</si>
  <si>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</si>
  <si>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</si>
  <si>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</si>
  <si>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</si>
  <si>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</si>
  <si>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Пн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</si>
  <si>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</si>
  <si>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</si>
  <si>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</si>
  <si>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</si>
  <si>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</si>
  <si>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</si>
  <si>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</si>
  <si>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</si>
  <si>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</si>
  <si>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</si>
  <si>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</si>
  <si>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</si>
  <si>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</si>
  <si>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</si>
  <si>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</si>
  <si>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</si>
  <si>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</si>
  <si>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</si>
  <si>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</si>
  <si>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</si>
  <si>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</si>
  <si>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</si>
  <si>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</si>
  <si>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</si>
  <si>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</si>
  <si>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</si>
  <si>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</si>
  <si>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</si>
  <si>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</si>
  <si>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</si>
  <si>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Комплексний екзамен та захист бакалаврської роботи</t>
  </si>
  <si>
    <t>Навчальна практика  з  методики та технології соціальної роботи</t>
  </si>
  <si>
    <t>Виробнича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</si>
</sst>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0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wrapText="1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37" borderId="27" xfId="0" applyNumberFormat="1" applyFont="1" applyFill="1" applyBorder="1" applyAlignment="1">
      <alignment horizontal="center" wrapText="1"/>
    </xf>
    <xf numFmtId="0" fontId="0" fillId="0" borderId="28" xfId="0" applyNumberFormat="1" applyBorder="1" applyAlignment="1">
      <alignment horizontal="center" wrapText="1"/>
    </xf>
    <xf numFmtId="0" fontId="0" fillId="0" borderId="29" xfId="0" applyNumberFormat="1" applyBorder="1" applyAlignment="1">
      <alignment horizontal="center" wrapText="1"/>
    </xf>
    <xf numFmtId="0" fontId="6" fillId="39" borderId="30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6" fillId="39" borderId="30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6" fillId="39" borderId="31" xfId="0" applyFont="1" applyFill="1" applyBorder="1" applyAlignment="1">
      <alignment horizontal="center"/>
    </xf>
    <xf numFmtId="0" fontId="11" fillId="39" borderId="32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/>
    </xf>
    <xf numFmtId="0" fontId="61" fillId="0" borderId="25" xfId="0" applyFont="1" applyBorder="1" applyAlignment="1">
      <alignment/>
    </xf>
    <xf numFmtId="0" fontId="62" fillId="0" borderId="33" xfId="0" applyFont="1" applyBorder="1" applyAlignment="1">
      <alignment horizontal="center"/>
    </xf>
    <xf numFmtId="0" fontId="63" fillId="0" borderId="34" xfId="0" applyFont="1" applyBorder="1" applyAlignment="1">
      <alignment vertical="center" textRotation="90"/>
    </xf>
    <xf numFmtId="0" fontId="64" fillId="0" borderId="35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 textRotation="90"/>
    </xf>
    <xf numFmtId="49" fontId="65" fillId="0" borderId="35" xfId="0" applyNumberFormat="1" applyFont="1" applyBorder="1" applyAlignment="1">
      <alignment horizontal="center" vertical="center" textRotation="90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40" xfId="0" applyFont="1" applyBorder="1" applyAlignment="1">
      <alignment vertical="center" textRotation="90"/>
    </xf>
    <xf numFmtId="49" fontId="65" fillId="0" borderId="41" xfId="0" applyNumberFormat="1" applyFont="1" applyBorder="1" applyAlignment="1">
      <alignment horizontal="center" vertical="center" textRotation="90"/>
    </xf>
    <xf numFmtId="49" fontId="65" fillId="0" borderId="19" xfId="0" applyNumberFormat="1" applyFont="1" applyBorder="1" applyAlignment="1">
      <alignment horizontal="center" vertical="center" textRotation="90"/>
    </xf>
    <xf numFmtId="49" fontId="65" fillId="0" borderId="42" xfId="0" applyNumberFormat="1" applyFont="1" applyBorder="1" applyAlignment="1">
      <alignment horizontal="center" vertical="center" textRotation="90"/>
    </xf>
    <xf numFmtId="49" fontId="65" fillId="0" borderId="34" xfId="0" applyNumberFormat="1" applyFont="1" applyBorder="1" applyAlignment="1">
      <alignment horizontal="center" vertical="center" textRotation="90"/>
    </xf>
    <xf numFmtId="49" fontId="65" fillId="0" borderId="43" xfId="0" applyNumberFormat="1" applyFont="1" applyBorder="1" applyAlignment="1">
      <alignment horizontal="center" vertical="center" textRotation="90"/>
    </xf>
    <xf numFmtId="49" fontId="65" fillId="0" borderId="44" xfId="0" applyNumberFormat="1" applyFont="1" applyBorder="1" applyAlignment="1">
      <alignment horizontal="center" vertical="center" textRotation="90"/>
    </xf>
    <xf numFmtId="49" fontId="65" fillId="0" borderId="45" xfId="0" applyNumberFormat="1" applyFont="1" applyBorder="1" applyAlignment="1">
      <alignment horizontal="center" vertical="center" textRotation="90"/>
    </xf>
    <xf numFmtId="49" fontId="65" fillId="0" borderId="37" xfId="0" applyNumberFormat="1" applyFont="1" applyBorder="1" applyAlignment="1">
      <alignment horizontal="center" vertical="center" textRotation="90"/>
    </xf>
    <xf numFmtId="49" fontId="65" fillId="0" borderId="38" xfId="0" applyNumberFormat="1" applyFont="1" applyBorder="1" applyAlignment="1">
      <alignment horizontal="center" vertical="center" textRotation="90"/>
    </xf>
    <xf numFmtId="49" fontId="65" fillId="0" borderId="39" xfId="0" applyNumberFormat="1" applyFont="1" applyBorder="1" applyAlignment="1">
      <alignment horizontal="center" vertical="center" textRotation="90"/>
    </xf>
    <xf numFmtId="0" fontId="65" fillId="0" borderId="34" xfId="0" applyFont="1" applyBorder="1" applyAlignment="1">
      <alignment horizontal="center" vertical="center" textRotation="90"/>
    </xf>
    <xf numFmtId="0" fontId="63" fillId="0" borderId="46" xfId="0" applyFont="1" applyBorder="1" applyAlignment="1">
      <alignment vertical="center" textRotation="90"/>
    </xf>
    <xf numFmtId="0" fontId="62" fillId="0" borderId="37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39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62" fillId="0" borderId="48" xfId="0" applyFont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49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0" fontId="63" fillId="0" borderId="51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5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3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7" fillId="0" borderId="35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5" fillId="0" borderId="56" xfId="0" applyFont="1" applyBorder="1" applyAlignment="1">
      <alignment horizontal="center" vertical="center" textRotation="90"/>
    </xf>
    <xf numFmtId="0" fontId="65" fillId="0" borderId="57" xfId="0" applyFont="1" applyBorder="1" applyAlignment="1">
      <alignment horizontal="center" vertical="center" textRotation="90"/>
    </xf>
    <xf numFmtId="0" fontId="65" fillId="0" borderId="56" xfId="0" applyFont="1" applyBorder="1" applyAlignment="1">
      <alignment horizontal="center" vertical="center" textRotation="90" wrapText="1"/>
    </xf>
    <xf numFmtId="0" fontId="65" fillId="0" borderId="57" xfId="0" applyFont="1" applyBorder="1" applyAlignment="1">
      <alignment horizontal="center" vertical="center" textRotation="90" wrapText="1"/>
    </xf>
    <xf numFmtId="0" fontId="65" fillId="0" borderId="58" xfId="0" applyFont="1" applyBorder="1" applyAlignment="1">
      <alignment horizontal="center" vertical="center" textRotation="90" wrapText="1"/>
    </xf>
    <xf numFmtId="0" fontId="65" fillId="0" borderId="58" xfId="0" applyFont="1" applyBorder="1" applyAlignment="1">
      <alignment horizontal="center" vertical="center" textRotation="90"/>
    </xf>
    <xf numFmtId="0" fontId="65" fillId="0" borderId="0" xfId="0" applyFont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 textRotation="90"/>
    </xf>
    <xf numFmtId="0" fontId="65" fillId="0" borderId="36" xfId="0" applyFont="1" applyBorder="1" applyAlignment="1">
      <alignment horizontal="center" vertical="center" textRotation="90"/>
    </xf>
    <xf numFmtId="0" fontId="65" fillId="0" borderId="60" xfId="0" applyFont="1" applyBorder="1" applyAlignment="1">
      <alignment horizontal="center" vertical="center" textRotation="90"/>
    </xf>
    <xf numFmtId="0" fontId="65" fillId="0" borderId="36" xfId="0" applyFont="1" applyBorder="1" applyAlignment="1">
      <alignment horizontal="center" vertical="center" textRotation="90" wrapText="1"/>
    </xf>
    <xf numFmtId="0" fontId="65" fillId="0" borderId="60" xfId="0" applyFont="1" applyBorder="1" applyAlignment="1">
      <alignment horizontal="center" vertical="center" textRotation="90" wrapText="1"/>
    </xf>
    <xf numFmtId="0" fontId="65" fillId="0" borderId="36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textRotation="90"/>
    </xf>
    <xf numFmtId="0" fontId="65" fillId="0" borderId="61" xfId="0" applyFont="1" applyBorder="1" applyAlignment="1">
      <alignment horizontal="center" vertical="center" textRotation="90"/>
    </xf>
    <xf numFmtId="0" fontId="65" fillId="0" borderId="62" xfId="0" applyFont="1" applyBorder="1" applyAlignment="1">
      <alignment horizontal="center" vertical="center" textRotation="90"/>
    </xf>
    <xf numFmtId="0" fontId="65" fillId="0" borderId="61" xfId="0" applyFont="1" applyBorder="1" applyAlignment="1">
      <alignment horizontal="center" vertical="center" textRotation="90" wrapText="1"/>
    </xf>
    <xf numFmtId="0" fontId="65" fillId="0" borderId="62" xfId="0" applyFont="1" applyBorder="1" applyAlignment="1">
      <alignment horizontal="center" vertical="center" textRotation="90" wrapText="1"/>
    </xf>
    <xf numFmtId="0" fontId="65" fillId="0" borderId="0" xfId="0" applyFont="1" applyAlignment="1">
      <alignment horizontal="center" vertical="center" textRotation="90" wrapText="1"/>
    </xf>
    <xf numFmtId="0" fontId="65" fillId="0" borderId="0" xfId="0" applyFont="1" applyAlignment="1">
      <alignment horizontal="center" vertical="center" textRotation="90"/>
    </xf>
    <xf numFmtId="0" fontId="69" fillId="0" borderId="36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0" fontId="65" fillId="0" borderId="6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0" fillId="0" borderId="6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5" fillId="0" borderId="46" xfId="0" applyFont="1" applyBorder="1" applyAlignment="1">
      <alignment horizontal="center" vertical="center" textRotation="90"/>
    </xf>
    <xf numFmtId="0" fontId="65" fillId="0" borderId="63" xfId="0" applyFont="1" applyBorder="1" applyAlignment="1">
      <alignment horizontal="center" vertical="center" textRotation="90"/>
    </xf>
    <xf numFmtId="0" fontId="65" fillId="0" borderId="64" xfId="0" applyFont="1" applyBorder="1" applyAlignment="1">
      <alignment horizontal="center" vertical="center" textRotation="90"/>
    </xf>
    <xf numFmtId="0" fontId="65" fillId="0" borderId="63" xfId="0" applyFont="1" applyBorder="1" applyAlignment="1">
      <alignment horizontal="center" vertical="center" textRotation="90" wrapText="1"/>
    </xf>
    <xf numFmtId="0" fontId="65" fillId="0" borderId="64" xfId="0" applyFont="1" applyBorder="1" applyAlignment="1">
      <alignment horizontal="center" vertical="center" textRotation="90" wrapText="1"/>
    </xf>
    <xf numFmtId="0" fontId="65" fillId="0" borderId="33" xfId="0" applyFont="1" applyBorder="1" applyAlignment="1">
      <alignment horizontal="center" vertical="center" textRotation="90" wrapText="1"/>
    </xf>
    <xf numFmtId="0" fontId="65" fillId="0" borderId="33" xfId="0" applyFont="1" applyBorder="1" applyAlignment="1">
      <alignment horizontal="center" vertical="center" textRotation="90"/>
    </xf>
    <xf numFmtId="0" fontId="69" fillId="0" borderId="36" xfId="0" applyFont="1" applyBorder="1" applyAlignment="1">
      <alignment horizontal="center"/>
    </xf>
    <xf numFmtId="0" fontId="69" fillId="0" borderId="59" xfId="0" applyFont="1" applyBorder="1" applyAlignment="1">
      <alignment horizontal="center"/>
    </xf>
    <xf numFmtId="0" fontId="69" fillId="0" borderId="60" xfId="0" applyFont="1" applyBorder="1" applyAlignment="1">
      <alignment horizont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left" vertical="center"/>
    </xf>
    <xf numFmtId="0" fontId="65" fillId="0" borderId="59" xfId="0" applyFont="1" applyBorder="1" applyAlignment="1">
      <alignment horizontal="left" vertical="center"/>
    </xf>
    <xf numFmtId="0" fontId="65" fillId="0" borderId="60" xfId="0" applyFont="1" applyBorder="1" applyAlignment="1">
      <alignment horizontal="left" vertical="center"/>
    </xf>
    <xf numFmtId="0" fontId="65" fillId="0" borderId="63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5" fillId="0" borderId="36" xfId="0" applyFont="1" applyBorder="1" applyAlignment="1">
      <alignment horizontal="center"/>
    </xf>
    <xf numFmtId="0" fontId="65" fillId="0" borderId="6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="115" zoomScaleNormal="115" zoomScalePageLayoutView="0" workbookViewId="0" topLeftCell="A1">
      <selection activeCell="BF28" sqref="BF28"/>
    </sheetView>
  </sheetViews>
  <sheetFormatPr defaultColWidth="9.00390625" defaultRowHeight="12.75"/>
  <cols>
    <col min="1" max="1" width="2.75390625" style="175" customWidth="1"/>
    <col min="2" max="9" width="2.375" style="175" customWidth="1"/>
    <col min="10" max="10" width="3.375" style="175" customWidth="1"/>
    <col min="11" max="11" width="3.125" style="175" customWidth="1"/>
    <col min="12" max="53" width="2.375" style="175" customWidth="1"/>
    <col min="54" max="16384" width="9.125" style="175" customWidth="1"/>
  </cols>
  <sheetData>
    <row r="1" spans="2:39" s="121" customFormat="1" ht="12">
      <c r="B1" s="122" t="s">
        <v>135</v>
      </c>
      <c r="C1" s="123"/>
      <c r="D1" s="123"/>
      <c r="E1" s="123"/>
      <c r="F1" s="123"/>
      <c r="G1" s="123"/>
      <c r="H1" s="123"/>
      <c r="I1" s="123"/>
      <c r="J1" s="123"/>
      <c r="K1" s="123"/>
      <c r="O1" s="123" t="s">
        <v>136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M1" s="121" t="s">
        <v>137</v>
      </c>
    </row>
    <row r="2" spans="10:39" s="121" customFormat="1" ht="12.75">
      <c r="J2" s="122" t="s">
        <v>138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M2" s="121" t="s">
        <v>139</v>
      </c>
    </row>
    <row r="3" spans="2:39" s="121" customFormat="1" ht="12">
      <c r="B3" s="123" t="s">
        <v>140</v>
      </c>
      <c r="C3" s="123"/>
      <c r="D3" s="123"/>
      <c r="E3" s="123"/>
      <c r="F3" s="123"/>
      <c r="G3" s="123"/>
      <c r="H3" s="123"/>
      <c r="I3" s="123"/>
      <c r="J3" s="123"/>
      <c r="K3" s="123"/>
      <c r="O3" s="122" t="s">
        <v>141</v>
      </c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M3" s="121" t="s">
        <v>142</v>
      </c>
    </row>
    <row r="4" spans="3:36" s="121" customFormat="1" ht="12">
      <c r="C4" s="125"/>
      <c r="D4" s="125"/>
      <c r="E4" s="125"/>
      <c r="F4" s="121" t="s">
        <v>143</v>
      </c>
      <c r="O4" s="123" t="s">
        <v>144</v>
      </c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</row>
    <row r="5" spans="15:36" s="121" customFormat="1" ht="12">
      <c r="O5" s="123" t="s">
        <v>145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</row>
    <row r="6" spans="15:36" s="121" customFormat="1" ht="12">
      <c r="O6" s="123" t="s">
        <v>146</v>
      </c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</row>
    <row r="7" spans="15:36" s="121" customFormat="1" ht="12">
      <c r="O7" s="123" t="s">
        <v>147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</row>
    <row r="8" spans="15:36" s="121" customFormat="1" ht="12">
      <c r="O8" s="123" t="s">
        <v>148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</row>
    <row r="9" s="121" customFormat="1" ht="12"/>
    <row r="10" spans="1:53" s="121" customFormat="1" ht="12.75" thickBot="1">
      <c r="A10" s="126" t="s">
        <v>149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</row>
    <row r="11" spans="1:53" s="135" customFormat="1" ht="18" customHeight="1" thickBot="1">
      <c r="A11" s="127" t="s">
        <v>150</v>
      </c>
      <c r="B11" s="128" t="s">
        <v>151</v>
      </c>
      <c r="C11" s="128"/>
      <c r="D11" s="128"/>
      <c r="E11" s="129"/>
      <c r="F11" s="130" t="s">
        <v>152</v>
      </c>
      <c r="G11" s="128" t="s">
        <v>153</v>
      </c>
      <c r="H11" s="128"/>
      <c r="I11" s="128"/>
      <c r="J11" s="131" t="s">
        <v>154</v>
      </c>
      <c r="K11" s="132" t="s">
        <v>155</v>
      </c>
      <c r="L11" s="133"/>
      <c r="M11" s="133"/>
      <c r="N11" s="134"/>
      <c r="O11" s="128" t="s">
        <v>156</v>
      </c>
      <c r="P11" s="128"/>
      <c r="Q11" s="128"/>
      <c r="R11" s="129"/>
      <c r="S11" s="130" t="s">
        <v>157</v>
      </c>
      <c r="T11" s="128" t="s">
        <v>158</v>
      </c>
      <c r="U11" s="128"/>
      <c r="V11" s="128"/>
      <c r="W11" s="131" t="s">
        <v>159</v>
      </c>
      <c r="X11" s="128" t="s">
        <v>160</v>
      </c>
      <c r="Y11" s="128"/>
      <c r="Z11" s="128"/>
      <c r="AA11" s="131" t="s">
        <v>161</v>
      </c>
      <c r="AB11" s="128" t="s">
        <v>162</v>
      </c>
      <c r="AC11" s="128"/>
      <c r="AD11" s="128"/>
      <c r="AE11" s="129"/>
      <c r="AF11" s="130" t="s">
        <v>163</v>
      </c>
      <c r="AG11" s="128" t="s">
        <v>164</v>
      </c>
      <c r="AH11" s="128"/>
      <c r="AI11" s="128"/>
      <c r="AJ11" s="131" t="s">
        <v>165</v>
      </c>
      <c r="AK11" s="132" t="s">
        <v>166</v>
      </c>
      <c r="AL11" s="133"/>
      <c r="AM11" s="133"/>
      <c r="AN11" s="134"/>
      <c r="AO11" s="128" t="s">
        <v>167</v>
      </c>
      <c r="AP11" s="128"/>
      <c r="AQ11" s="128"/>
      <c r="AR11" s="129"/>
      <c r="AS11" s="130" t="s">
        <v>168</v>
      </c>
      <c r="AT11" s="128" t="s">
        <v>169</v>
      </c>
      <c r="AU11" s="128"/>
      <c r="AV11" s="128"/>
      <c r="AW11" s="131" t="s">
        <v>170</v>
      </c>
      <c r="AX11" s="128" t="s">
        <v>171</v>
      </c>
      <c r="AY11" s="128"/>
      <c r="AZ11" s="128"/>
      <c r="BA11" s="128"/>
    </row>
    <row r="12" spans="1:53" s="135" customFormat="1" ht="27" thickBot="1">
      <c r="A12" s="136"/>
      <c r="B12" s="137" t="s">
        <v>172</v>
      </c>
      <c r="C12" s="138" t="s">
        <v>173</v>
      </c>
      <c r="D12" s="138" t="s">
        <v>174</v>
      </c>
      <c r="E12" s="139" t="s">
        <v>175</v>
      </c>
      <c r="F12" s="130"/>
      <c r="G12" s="137" t="s">
        <v>176</v>
      </c>
      <c r="H12" s="138" t="s">
        <v>177</v>
      </c>
      <c r="I12" s="139" t="s">
        <v>178</v>
      </c>
      <c r="J12" s="140"/>
      <c r="K12" s="141" t="s">
        <v>179</v>
      </c>
      <c r="L12" s="142" t="s">
        <v>180</v>
      </c>
      <c r="M12" s="142" t="s">
        <v>181</v>
      </c>
      <c r="N12" s="143" t="s">
        <v>182</v>
      </c>
      <c r="O12" s="144" t="s">
        <v>172</v>
      </c>
      <c r="P12" s="145" t="s">
        <v>173</v>
      </c>
      <c r="Q12" s="145" t="s">
        <v>174</v>
      </c>
      <c r="R12" s="146" t="s">
        <v>175</v>
      </c>
      <c r="S12" s="130"/>
      <c r="T12" s="144" t="s">
        <v>183</v>
      </c>
      <c r="U12" s="145" t="s">
        <v>184</v>
      </c>
      <c r="V12" s="146" t="s">
        <v>185</v>
      </c>
      <c r="W12" s="131"/>
      <c r="X12" s="144" t="s">
        <v>186</v>
      </c>
      <c r="Y12" s="145" t="s">
        <v>187</v>
      </c>
      <c r="Z12" s="146" t="s">
        <v>188</v>
      </c>
      <c r="AA12" s="131"/>
      <c r="AB12" s="137" t="s">
        <v>186</v>
      </c>
      <c r="AC12" s="138" t="s">
        <v>187</v>
      </c>
      <c r="AD12" s="138" t="s">
        <v>188</v>
      </c>
      <c r="AE12" s="139" t="s">
        <v>189</v>
      </c>
      <c r="AF12" s="147"/>
      <c r="AG12" s="137" t="s">
        <v>176</v>
      </c>
      <c r="AH12" s="138" t="s">
        <v>177</v>
      </c>
      <c r="AI12" s="139" t="s">
        <v>178</v>
      </c>
      <c r="AJ12" s="140"/>
      <c r="AK12" s="141" t="s">
        <v>190</v>
      </c>
      <c r="AL12" s="142" t="s">
        <v>191</v>
      </c>
      <c r="AM12" s="142" t="s">
        <v>192</v>
      </c>
      <c r="AN12" s="143" t="s">
        <v>193</v>
      </c>
      <c r="AO12" s="137" t="s">
        <v>172</v>
      </c>
      <c r="AP12" s="138" t="s">
        <v>173</v>
      </c>
      <c r="AQ12" s="138" t="s">
        <v>174</v>
      </c>
      <c r="AR12" s="139" t="s">
        <v>175</v>
      </c>
      <c r="AS12" s="147"/>
      <c r="AT12" s="137" t="s">
        <v>176</v>
      </c>
      <c r="AU12" s="138" t="s">
        <v>177</v>
      </c>
      <c r="AV12" s="139" t="s">
        <v>178</v>
      </c>
      <c r="AW12" s="140"/>
      <c r="AX12" s="144" t="s">
        <v>186</v>
      </c>
      <c r="AY12" s="145" t="s">
        <v>187</v>
      </c>
      <c r="AZ12" s="145" t="s">
        <v>188</v>
      </c>
      <c r="BA12" s="146" t="s">
        <v>194</v>
      </c>
    </row>
    <row r="13" spans="1:53" s="135" customFormat="1" ht="15.75" thickBot="1">
      <c r="A13" s="148"/>
      <c r="B13" s="149">
        <v>1</v>
      </c>
      <c r="C13" s="150">
        <v>2</v>
      </c>
      <c r="D13" s="150">
        <v>3</v>
      </c>
      <c r="E13" s="151">
        <v>4</v>
      </c>
      <c r="F13" s="149">
        <v>5</v>
      </c>
      <c r="G13" s="150">
        <v>6</v>
      </c>
      <c r="H13" s="150">
        <v>7</v>
      </c>
      <c r="I13" s="151">
        <v>8</v>
      </c>
      <c r="J13" s="149">
        <v>9</v>
      </c>
      <c r="K13" s="152">
        <v>10</v>
      </c>
      <c r="L13" s="150">
        <v>11</v>
      </c>
      <c r="M13" s="152">
        <v>12</v>
      </c>
      <c r="N13" s="151">
        <v>13</v>
      </c>
      <c r="O13" s="153">
        <v>14</v>
      </c>
      <c r="P13" s="150">
        <v>15</v>
      </c>
      <c r="Q13" s="150">
        <v>16</v>
      </c>
      <c r="R13" s="151">
        <v>17</v>
      </c>
      <c r="S13" s="149">
        <v>18</v>
      </c>
      <c r="T13" s="150">
        <v>19</v>
      </c>
      <c r="U13" s="150">
        <v>20</v>
      </c>
      <c r="V13" s="150">
        <v>21</v>
      </c>
      <c r="W13" s="151">
        <v>22</v>
      </c>
      <c r="X13" s="149">
        <v>23</v>
      </c>
      <c r="Y13" s="150">
        <v>24</v>
      </c>
      <c r="Z13" s="150">
        <v>25</v>
      </c>
      <c r="AA13" s="151">
        <v>26</v>
      </c>
      <c r="AB13" s="149">
        <v>27</v>
      </c>
      <c r="AC13" s="150">
        <v>28</v>
      </c>
      <c r="AD13" s="150">
        <v>29</v>
      </c>
      <c r="AE13" s="151">
        <v>30</v>
      </c>
      <c r="AF13" s="149">
        <v>31</v>
      </c>
      <c r="AG13" s="150">
        <v>32</v>
      </c>
      <c r="AH13" s="150">
        <v>33</v>
      </c>
      <c r="AI13" s="151">
        <v>34</v>
      </c>
      <c r="AJ13" s="149">
        <v>35</v>
      </c>
      <c r="AK13" s="150">
        <v>36</v>
      </c>
      <c r="AL13" s="150">
        <v>37</v>
      </c>
      <c r="AM13" s="150">
        <v>38</v>
      </c>
      <c r="AN13" s="151">
        <v>39</v>
      </c>
      <c r="AO13" s="149">
        <v>40</v>
      </c>
      <c r="AP13" s="150">
        <v>41</v>
      </c>
      <c r="AQ13" s="150">
        <v>42</v>
      </c>
      <c r="AR13" s="151">
        <v>43</v>
      </c>
      <c r="AS13" s="149">
        <v>44</v>
      </c>
      <c r="AT13" s="150">
        <v>45</v>
      </c>
      <c r="AU13" s="150">
        <v>46</v>
      </c>
      <c r="AV13" s="150">
        <v>47</v>
      </c>
      <c r="AW13" s="151">
        <v>48</v>
      </c>
      <c r="AX13" s="149">
        <v>49</v>
      </c>
      <c r="AY13" s="150">
        <v>50</v>
      </c>
      <c r="AZ13" s="150">
        <v>51</v>
      </c>
      <c r="BA13" s="151">
        <v>52</v>
      </c>
    </row>
    <row r="14" spans="1:53" s="135" customFormat="1" ht="15.75" thickBot="1">
      <c r="A14" s="154">
        <v>1</v>
      </c>
      <c r="B14" s="155"/>
      <c r="C14" s="156"/>
      <c r="D14" s="156"/>
      <c r="E14" s="157"/>
      <c r="F14" s="158"/>
      <c r="G14" s="156"/>
      <c r="H14" s="156"/>
      <c r="I14" s="157"/>
      <c r="J14" s="158"/>
      <c r="K14" s="159"/>
      <c r="L14" s="159"/>
      <c r="M14" s="159"/>
      <c r="N14" s="160"/>
      <c r="O14" s="155"/>
      <c r="P14" s="156"/>
      <c r="Q14" s="156" t="s">
        <v>195</v>
      </c>
      <c r="R14" s="161" t="s">
        <v>195</v>
      </c>
      <c r="S14" s="155" t="s">
        <v>196</v>
      </c>
      <c r="T14" s="156" t="s">
        <v>196</v>
      </c>
      <c r="U14" s="156"/>
      <c r="V14" s="156"/>
      <c r="W14" s="157"/>
      <c r="X14" s="155"/>
      <c r="Y14" s="156"/>
      <c r="Z14" s="156"/>
      <c r="AA14" s="157"/>
      <c r="AB14" s="155"/>
      <c r="AC14" s="156"/>
      <c r="AD14" s="156"/>
      <c r="AE14" s="157"/>
      <c r="AF14" s="155"/>
      <c r="AG14" s="156"/>
      <c r="AH14" s="156"/>
      <c r="AI14" s="157"/>
      <c r="AJ14" s="155"/>
      <c r="AK14" s="156" t="s">
        <v>197</v>
      </c>
      <c r="AL14" s="156"/>
      <c r="AM14" s="156"/>
      <c r="AN14" s="157"/>
      <c r="AO14" s="155"/>
      <c r="AP14" s="156" t="s">
        <v>195</v>
      </c>
      <c r="AQ14" s="156" t="s">
        <v>195</v>
      </c>
      <c r="AR14" s="157" t="s">
        <v>195</v>
      </c>
      <c r="AS14" s="155" t="s">
        <v>196</v>
      </c>
      <c r="AT14" s="155" t="s">
        <v>196</v>
      </c>
      <c r="AU14" s="155" t="s">
        <v>196</v>
      </c>
      <c r="AV14" s="155" t="s">
        <v>196</v>
      </c>
      <c r="AW14" s="155" t="s">
        <v>196</v>
      </c>
      <c r="AX14" s="155" t="s">
        <v>196</v>
      </c>
      <c r="AY14" s="155" t="s">
        <v>196</v>
      </c>
      <c r="AZ14" s="155" t="s">
        <v>196</v>
      </c>
      <c r="BA14" s="155" t="s">
        <v>196</v>
      </c>
    </row>
    <row r="15" spans="1:53" s="135" customFormat="1" ht="15.75" thickBot="1">
      <c r="A15" s="154">
        <v>2</v>
      </c>
      <c r="B15" s="162"/>
      <c r="C15" s="163"/>
      <c r="D15" s="163"/>
      <c r="E15" s="164"/>
      <c r="F15" s="162"/>
      <c r="G15" s="163"/>
      <c r="H15" s="163"/>
      <c r="I15" s="164"/>
      <c r="J15" s="162"/>
      <c r="K15" s="163"/>
      <c r="L15" s="163"/>
      <c r="M15" s="163"/>
      <c r="N15" s="164"/>
      <c r="O15" s="162"/>
      <c r="P15" s="163"/>
      <c r="Q15" s="156" t="s">
        <v>195</v>
      </c>
      <c r="R15" s="161" t="s">
        <v>195</v>
      </c>
      <c r="S15" s="155" t="s">
        <v>196</v>
      </c>
      <c r="T15" s="156" t="s">
        <v>196</v>
      </c>
      <c r="U15" s="163"/>
      <c r="V15" s="163"/>
      <c r="W15" s="164"/>
      <c r="X15" s="162"/>
      <c r="Y15" s="163"/>
      <c r="Z15" s="163"/>
      <c r="AA15" s="164"/>
      <c r="AB15" s="162"/>
      <c r="AC15" s="163"/>
      <c r="AD15" s="163"/>
      <c r="AE15" s="164"/>
      <c r="AF15" s="162"/>
      <c r="AG15" s="163"/>
      <c r="AH15" s="163"/>
      <c r="AI15" s="164"/>
      <c r="AJ15" s="162"/>
      <c r="AK15" s="156" t="s">
        <v>197</v>
      </c>
      <c r="AL15" s="163"/>
      <c r="AM15" s="163"/>
      <c r="AN15" s="164"/>
      <c r="AO15" s="162"/>
      <c r="AP15" s="156" t="s">
        <v>195</v>
      </c>
      <c r="AQ15" s="156" t="s">
        <v>195</v>
      </c>
      <c r="AR15" s="157" t="s">
        <v>195</v>
      </c>
      <c r="AS15" s="155" t="s">
        <v>196</v>
      </c>
      <c r="AT15" s="155" t="s">
        <v>196</v>
      </c>
      <c r="AU15" s="155" t="s">
        <v>196</v>
      </c>
      <c r="AV15" s="155" t="s">
        <v>196</v>
      </c>
      <c r="AW15" s="155" t="s">
        <v>196</v>
      </c>
      <c r="AX15" s="155" t="s">
        <v>196</v>
      </c>
      <c r="AY15" s="155" t="s">
        <v>196</v>
      </c>
      <c r="AZ15" s="155" t="s">
        <v>196</v>
      </c>
      <c r="BA15" s="155" t="s">
        <v>196</v>
      </c>
    </row>
    <row r="16" spans="1:53" s="135" customFormat="1" ht="15.75" thickBot="1">
      <c r="A16" s="154">
        <v>3</v>
      </c>
      <c r="B16" s="162"/>
      <c r="C16" s="163"/>
      <c r="D16" s="163"/>
      <c r="E16" s="164"/>
      <c r="F16" s="162"/>
      <c r="G16" s="163"/>
      <c r="H16" s="163"/>
      <c r="I16" s="164"/>
      <c r="J16" s="162"/>
      <c r="K16" s="163"/>
      <c r="L16" s="165"/>
      <c r="M16" s="165"/>
      <c r="N16" s="164"/>
      <c r="O16" s="162"/>
      <c r="P16" s="163"/>
      <c r="Q16" s="156" t="s">
        <v>195</v>
      </c>
      <c r="R16" s="161" t="s">
        <v>195</v>
      </c>
      <c r="S16" s="155" t="s">
        <v>196</v>
      </c>
      <c r="T16" s="156" t="s">
        <v>196</v>
      </c>
      <c r="U16" s="163"/>
      <c r="V16" s="163"/>
      <c r="W16" s="164"/>
      <c r="X16" s="162"/>
      <c r="Y16" s="163"/>
      <c r="Z16" s="163"/>
      <c r="AA16" s="164"/>
      <c r="AB16" s="162"/>
      <c r="AC16" s="163"/>
      <c r="AD16" s="163"/>
      <c r="AE16" s="164"/>
      <c r="AF16" s="162"/>
      <c r="AG16" s="165"/>
      <c r="AH16" s="165"/>
      <c r="AI16" s="164" t="s">
        <v>198</v>
      </c>
      <c r="AJ16" s="162" t="s">
        <v>198</v>
      </c>
      <c r="AK16" s="156" t="s">
        <v>197</v>
      </c>
      <c r="AL16" s="165"/>
      <c r="AM16" s="165"/>
      <c r="AN16" s="164"/>
      <c r="AO16" s="162"/>
      <c r="AP16" s="163" t="s">
        <v>195</v>
      </c>
      <c r="AQ16" s="163" t="s">
        <v>195</v>
      </c>
      <c r="AR16" s="164" t="s">
        <v>195</v>
      </c>
      <c r="AS16" s="155" t="s">
        <v>196</v>
      </c>
      <c r="AT16" s="155" t="s">
        <v>196</v>
      </c>
      <c r="AU16" s="155" t="s">
        <v>196</v>
      </c>
      <c r="AV16" s="155" t="s">
        <v>196</v>
      </c>
      <c r="AW16" s="155" t="s">
        <v>196</v>
      </c>
      <c r="AX16" s="155" t="s">
        <v>196</v>
      </c>
      <c r="AY16" s="155" t="s">
        <v>196</v>
      </c>
      <c r="AZ16" s="155" t="s">
        <v>196</v>
      </c>
      <c r="BA16" s="155" t="s">
        <v>196</v>
      </c>
    </row>
    <row r="17" spans="1:53" s="135" customFormat="1" ht="15.75" thickBot="1">
      <c r="A17" s="154">
        <v>4</v>
      </c>
      <c r="B17" s="166"/>
      <c r="C17" s="167"/>
      <c r="D17" s="167"/>
      <c r="E17" s="168"/>
      <c r="F17" s="166"/>
      <c r="G17" s="167"/>
      <c r="H17" s="167"/>
      <c r="I17" s="168"/>
      <c r="J17" s="166"/>
      <c r="K17" s="167"/>
      <c r="L17" s="165"/>
      <c r="M17" s="165"/>
      <c r="N17" s="168"/>
      <c r="O17" s="166"/>
      <c r="P17" s="167"/>
      <c r="Q17" s="156" t="s">
        <v>195</v>
      </c>
      <c r="R17" s="161" t="s">
        <v>195</v>
      </c>
      <c r="S17" s="169" t="s">
        <v>196</v>
      </c>
      <c r="T17" s="170" t="s">
        <v>196</v>
      </c>
      <c r="U17" s="171" t="s">
        <v>199</v>
      </c>
      <c r="V17" s="171" t="s">
        <v>199</v>
      </c>
      <c r="W17" s="172" t="s">
        <v>199</v>
      </c>
      <c r="X17" s="173" t="s">
        <v>199</v>
      </c>
      <c r="Y17" s="171" t="s">
        <v>199</v>
      </c>
      <c r="Z17" s="171" t="s">
        <v>199</v>
      </c>
      <c r="AA17" s="168"/>
      <c r="AB17" s="166"/>
      <c r="AC17" s="167"/>
      <c r="AD17" s="167"/>
      <c r="AE17" s="172"/>
      <c r="AF17" s="173"/>
      <c r="AG17" s="171"/>
      <c r="AH17" s="171"/>
      <c r="AI17" s="172"/>
      <c r="AJ17" s="166"/>
      <c r="AK17" s="167"/>
      <c r="AL17" s="167"/>
      <c r="AM17" s="167"/>
      <c r="AN17" s="168"/>
      <c r="AO17" s="166"/>
      <c r="AP17" s="172" t="s">
        <v>195</v>
      </c>
      <c r="AQ17" s="172" t="s">
        <v>200</v>
      </c>
      <c r="AR17" s="172" t="s">
        <v>200</v>
      </c>
      <c r="AS17" s="174"/>
      <c r="AT17" s="155"/>
      <c r="AU17" s="155"/>
      <c r="AV17" s="155"/>
      <c r="AW17" s="168"/>
      <c r="AX17" s="166"/>
      <c r="AY17" s="167"/>
      <c r="AZ17" s="167"/>
      <c r="BA17" s="168"/>
    </row>
    <row r="18" ht="9.75" customHeight="1" thickBot="1"/>
    <row r="19" spans="1:44" ht="13.5" customHeight="1" thickBot="1">
      <c r="A19" s="176" t="s">
        <v>201</v>
      </c>
      <c r="B19" s="176"/>
      <c r="C19" s="176"/>
      <c r="D19" s="177"/>
      <c r="E19" s="178"/>
      <c r="G19" s="177" t="s">
        <v>202</v>
      </c>
      <c r="N19" s="179" t="s">
        <v>195</v>
      </c>
      <c r="O19" s="177" t="s">
        <v>203</v>
      </c>
      <c r="U19" s="179" t="s">
        <v>204</v>
      </c>
      <c r="W19" s="177" t="s">
        <v>205</v>
      </c>
      <c r="Z19" s="180" t="s">
        <v>206</v>
      </c>
      <c r="AA19" s="181"/>
      <c r="AB19" s="182" t="s">
        <v>207</v>
      </c>
      <c r="AC19" s="181"/>
      <c r="AD19" s="181"/>
      <c r="AE19" s="181"/>
      <c r="AF19" s="179" t="s">
        <v>208</v>
      </c>
      <c r="AG19" s="177" t="s">
        <v>209</v>
      </c>
      <c r="AH19" s="182"/>
      <c r="AI19" s="182"/>
      <c r="AJ19" s="182"/>
      <c r="AK19" s="181"/>
      <c r="AL19" s="181"/>
      <c r="AM19" s="181"/>
      <c r="AN19" s="179" t="s">
        <v>200</v>
      </c>
      <c r="AO19" s="181"/>
      <c r="AP19" s="182" t="s">
        <v>210</v>
      </c>
      <c r="AQ19" s="181"/>
      <c r="AR19" s="181"/>
    </row>
    <row r="21" spans="2:53" s="183" customFormat="1" ht="12.75" thickBot="1">
      <c r="B21" s="183" t="s">
        <v>211</v>
      </c>
      <c r="U21" s="126" t="s">
        <v>212</v>
      </c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K21" s="126" t="s">
        <v>213</v>
      </c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</row>
    <row r="22" spans="1:53" s="190" customFormat="1" ht="34.5" customHeight="1" thickBot="1">
      <c r="A22" s="147" t="s">
        <v>150</v>
      </c>
      <c r="B22" s="147" t="s">
        <v>214</v>
      </c>
      <c r="C22" s="184" t="s">
        <v>215</v>
      </c>
      <c r="D22" s="185"/>
      <c r="E22" s="184" t="s">
        <v>216</v>
      </c>
      <c r="F22" s="185"/>
      <c r="G22" s="186" t="s">
        <v>217</v>
      </c>
      <c r="H22" s="187"/>
      <c r="I22" s="184" t="s">
        <v>218</v>
      </c>
      <c r="J22" s="185"/>
      <c r="K22" s="186" t="s">
        <v>219</v>
      </c>
      <c r="L22" s="188"/>
      <c r="M22" s="187"/>
      <c r="N22" s="186" t="s">
        <v>220</v>
      </c>
      <c r="O22" s="187"/>
      <c r="P22" s="184" t="s">
        <v>221</v>
      </c>
      <c r="Q22" s="189"/>
      <c r="R22" s="185"/>
      <c r="U22" s="191" t="s">
        <v>222</v>
      </c>
      <c r="V22" s="192"/>
      <c r="W22" s="192"/>
      <c r="X22" s="192"/>
      <c r="Y22" s="192"/>
      <c r="Z22" s="192"/>
      <c r="AA22" s="192"/>
      <c r="AB22" s="192"/>
      <c r="AC22" s="193"/>
      <c r="AD22" s="194" t="s">
        <v>214</v>
      </c>
      <c r="AE22" s="194"/>
      <c r="AF22" s="195" t="s">
        <v>223</v>
      </c>
      <c r="AG22" s="196"/>
      <c r="AH22" s="197" t="s">
        <v>224</v>
      </c>
      <c r="AI22" s="198"/>
      <c r="AK22" s="199" t="s">
        <v>225</v>
      </c>
      <c r="AL22" s="200"/>
      <c r="AM22" s="200"/>
      <c r="AN22" s="200"/>
      <c r="AO22" s="200"/>
      <c r="AP22" s="200"/>
      <c r="AQ22" s="201"/>
      <c r="AR22" s="199" t="s">
        <v>226</v>
      </c>
      <c r="AS22" s="200"/>
      <c r="AT22" s="200"/>
      <c r="AU22" s="201"/>
      <c r="AV22" s="195" t="s">
        <v>214</v>
      </c>
      <c r="AW22" s="196"/>
      <c r="AX22" s="195" t="s">
        <v>223</v>
      </c>
      <c r="AY22" s="196"/>
      <c r="AZ22" s="197" t="s">
        <v>224</v>
      </c>
      <c r="BA22" s="198"/>
    </row>
    <row r="23" spans="1:53" s="190" customFormat="1" ht="15.75" customHeight="1" thickBot="1">
      <c r="A23" s="202"/>
      <c r="B23" s="202"/>
      <c r="C23" s="203"/>
      <c r="D23" s="204"/>
      <c r="E23" s="203"/>
      <c r="F23" s="204"/>
      <c r="G23" s="205"/>
      <c r="H23" s="206"/>
      <c r="I23" s="203"/>
      <c r="J23" s="204"/>
      <c r="K23" s="205"/>
      <c r="L23" s="207"/>
      <c r="M23" s="206"/>
      <c r="N23" s="205"/>
      <c r="O23" s="206"/>
      <c r="P23" s="203"/>
      <c r="Q23" s="208"/>
      <c r="R23" s="204"/>
      <c r="U23" s="209" t="s">
        <v>227</v>
      </c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1"/>
      <c r="AK23" s="212" t="s">
        <v>228</v>
      </c>
      <c r="AL23" s="213"/>
      <c r="AM23" s="213"/>
      <c r="AN23" s="213"/>
      <c r="AO23" s="213"/>
      <c r="AP23" s="213"/>
      <c r="AQ23" s="214"/>
      <c r="AR23" s="212" t="s">
        <v>229</v>
      </c>
      <c r="AS23" s="213"/>
      <c r="AT23" s="213"/>
      <c r="AU23" s="214"/>
      <c r="AV23" s="215">
        <v>8</v>
      </c>
      <c r="AW23" s="216"/>
      <c r="AX23" s="215">
        <v>2</v>
      </c>
      <c r="AY23" s="216"/>
      <c r="AZ23" s="215">
        <v>3</v>
      </c>
      <c r="BA23" s="216"/>
    </row>
    <row r="24" spans="1:53" s="190" customFormat="1" ht="14.25" customHeight="1">
      <c r="A24" s="202"/>
      <c r="B24" s="202"/>
      <c r="C24" s="203"/>
      <c r="D24" s="204"/>
      <c r="E24" s="203"/>
      <c r="F24" s="204"/>
      <c r="G24" s="205"/>
      <c r="H24" s="206"/>
      <c r="I24" s="203"/>
      <c r="J24" s="204"/>
      <c r="K24" s="205"/>
      <c r="L24" s="207"/>
      <c r="M24" s="206"/>
      <c r="N24" s="205"/>
      <c r="O24" s="206"/>
      <c r="P24" s="203"/>
      <c r="Q24" s="208"/>
      <c r="R24" s="204"/>
      <c r="U24" s="212" t="s">
        <v>230</v>
      </c>
      <c r="V24" s="213"/>
      <c r="W24" s="213"/>
      <c r="X24" s="213"/>
      <c r="Y24" s="213"/>
      <c r="Z24" s="213"/>
      <c r="AA24" s="213"/>
      <c r="AB24" s="217"/>
      <c r="AC24" s="218"/>
      <c r="AD24" s="215">
        <v>6</v>
      </c>
      <c r="AE24" s="216"/>
      <c r="AF24" s="215">
        <v>2</v>
      </c>
      <c r="AG24" s="216"/>
      <c r="AH24" s="215">
        <v>3</v>
      </c>
      <c r="AI24" s="216"/>
      <c r="AK24" s="219"/>
      <c r="AL24" s="220"/>
      <c r="AM24" s="220"/>
      <c r="AN24" s="220"/>
      <c r="AO24" s="220"/>
      <c r="AP24" s="220"/>
      <c r="AQ24" s="221"/>
      <c r="AR24" s="219"/>
      <c r="AS24" s="220"/>
      <c r="AT24" s="220"/>
      <c r="AU24" s="221"/>
      <c r="AV24" s="222"/>
      <c r="AW24" s="223"/>
      <c r="AX24" s="222"/>
      <c r="AY24" s="223"/>
      <c r="AZ24" s="222"/>
      <c r="BA24" s="223"/>
    </row>
    <row r="25" spans="1:53" s="224" customFormat="1" ht="12" thickBot="1">
      <c r="A25" s="202"/>
      <c r="B25" s="202"/>
      <c r="C25" s="203"/>
      <c r="D25" s="204"/>
      <c r="E25" s="203"/>
      <c r="F25" s="204"/>
      <c r="G25" s="205"/>
      <c r="H25" s="206"/>
      <c r="I25" s="203"/>
      <c r="J25" s="204"/>
      <c r="K25" s="205"/>
      <c r="L25" s="207"/>
      <c r="M25" s="206"/>
      <c r="N25" s="205"/>
      <c r="O25" s="206"/>
      <c r="P25" s="203"/>
      <c r="Q25" s="208"/>
      <c r="R25" s="204"/>
      <c r="U25" s="225"/>
      <c r="V25" s="226"/>
      <c r="W25" s="226"/>
      <c r="X25" s="226"/>
      <c r="Y25" s="226"/>
      <c r="Z25" s="226"/>
      <c r="AA25" s="226"/>
      <c r="AB25" s="226"/>
      <c r="AC25" s="227"/>
      <c r="AD25" s="228"/>
      <c r="AE25" s="229"/>
      <c r="AF25" s="228"/>
      <c r="AG25" s="229"/>
      <c r="AH25" s="228"/>
      <c r="AI25" s="229"/>
      <c r="AK25" s="219"/>
      <c r="AL25" s="220"/>
      <c r="AM25" s="220"/>
      <c r="AN25" s="220"/>
      <c r="AO25" s="220"/>
      <c r="AP25" s="220"/>
      <c r="AQ25" s="221"/>
      <c r="AR25" s="219"/>
      <c r="AS25" s="220"/>
      <c r="AT25" s="220"/>
      <c r="AU25" s="221"/>
      <c r="AV25" s="222"/>
      <c r="AW25" s="223"/>
      <c r="AX25" s="222"/>
      <c r="AY25" s="223"/>
      <c r="AZ25" s="222"/>
      <c r="BA25" s="223"/>
    </row>
    <row r="26" spans="1:53" s="224" customFormat="1" ht="12" thickBot="1">
      <c r="A26" s="230"/>
      <c r="B26" s="230"/>
      <c r="C26" s="231"/>
      <c r="D26" s="232"/>
      <c r="E26" s="231"/>
      <c r="F26" s="232"/>
      <c r="G26" s="233"/>
      <c r="H26" s="234"/>
      <c r="I26" s="231"/>
      <c r="J26" s="232"/>
      <c r="K26" s="233"/>
      <c r="L26" s="235"/>
      <c r="M26" s="234"/>
      <c r="N26" s="233"/>
      <c r="O26" s="234"/>
      <c r="P26" s="231"/>
      <c r="Q26" s="236"/>
      <c r="R26" s="232"/>
      <c r="U26" s="237" t="s">
        <v>231</v>
      </c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9"/>
      <c r="AK26" s="219"/>
      <c r="AL26" s="220"/>
      <c r="AM26" s="220"/>
      <c r="AN26" s="220"/>
      <c r="AO26" s="220"/>
      <c r="AP26" s="220"/>
      <c r="AQ26" s="221"/>
      <c r="AR26" s="219"/>
      <c r="AS26" s="220"/>
      <c r="AT26" s="220"/>
      <c r="AU26" s="221"/>
      <c r="AV26" s="222"/>
      <c r="AW26" s="223"/>
      <c r="AX26" s="222"/>
      <c r="AY26" s="223"/>
      <c r="AZ26" s="222"/>
      <c r="BA26" s="223"/>
    </row>
    <row r="27" spans="1:53" s="224" customFormat="1" ht="12" thickBot="1">
      <c r="A27" s="240">
        <v>1</v>
      </c>
      <c r="B27" s="241">
        <v>1</v>
      </c>
      <c r="C27" s="191">
        <v>15</v>
      </c>
      <c r="D27" s="193"/>
      <c r="E27" s="191">
        <v>2</v>
      </c>
      <c r="F27" s="193"/>
      <c r="G27" s="191"/>
      <c r="H27" s="193"/>
      <c r="I27" s="191"/>
      <c r="J27" s="193"/>
      <c r="K27" s="191"/>
      <c r="L27" s="192"/>
      <c r="M27" s="193"/>
      <c r="N27" s="191">
        <v>2</v>
      </c>
      <c r="O27" s="193"/>
      <c r="P27" s="191">
        <f>C27+E27+G27+I27+K27+N27</f>
        <v>19</v>
      </c>
      <c r="Q27" s="192"/>
      <c r="R27" s="193"/>
      <c r="U27" s="242"/>
      <c r="V27" s="243"/>
      <c r="W27" s="243"/>
      <c r="X27" s="243"/>
      <c r="Y27" s="243"/>
      <c r="Z27" s="243"/>
      <c r="AA27" s="243"/>
      <c r="AB27" s="243"/>
      <c r="AC27" s="244"/>
      <c r="AD27" s="191">
        <v>8</v>
      </c>
      <c r="AE27" s="193"/>
      <c r="AF27" s="191">
        <v>6</v>
      </c>
      <c r="AG27" s="193"/>
      <c r="AH27" s="191">
        <v>9</v>
      </c>
      <c r="AI27" s="193"/>
      <c r="AK27" s="245"/>
      <c r="AL27" s="246"/>
      <c r="AM27" s="246"/>
      <c r="AN27" s="246"/>
      <c r="AO27" s="246"/>
      <c r="AP27" s="246"/>
      <c r="AQ27" s="247"/>
      <c r="AR27" s="245"/>
      <c r="AS27" s="246"/>
      <c r="AT27" s="246"/>
      <c r="AU27" s="247"/>
      <c r="AV27" s="248"/>
      <c r="AW27" s="249"/>
      <c r="AX27" s="248"/>
      <c r="AY27" s="249"/>
      <c r="AZ27" s="248"/>
      <c r="BA27" s="249"/>
    </row>
    <row r="28" spans="1:18" s="224" customFormat="1" ht="12" thickBot="1">
      <c r="A28" s="250"/>
      <c r="B28" s="241">
        <v>2</v>
      </c>
      <c r="C28" s="191">
        <v>20</v>
      </c>
      <c r="D28" s="193"/>
      <c r="E28" s="191">
        <v>3</v>
      </c>
      <c r="F28" s="193"/>
      <c r="G28" s="191"/>
      <c r="H28" s="193"/>
      <c r="I28" s="191"/>
      <c r="J28" s="193"/>
      <c r="K28" s="191"/>
      <c r="L28" s="192"/>
      <c r="M28" s="193"/>
      <c r="N28" s="191">
        <v>10</v>
      </c>
      <c r="O28" s="193"/>
      <c r="P28" s="191">
        <f aca="true" t="shared" si="0" ref="P28:P34">C28+E28+G28+I28+K28+N28</f>
        <v>33</v>
      </c>
      <c r="Q28" s="192"/>
      <c r="R28" s="193"/>
    </row>
    <row r="29" spans="1:18" s="224" customFormat="1" ht="12" thickBot="1">
      <c r="A29" s="240">
        <v>2</v>
      </c>
      <c r="B29" s="241">
        <v>3</v>
      </c>
      <c r="C29" s="191">
        <v>15</v>
      </c>
      <c r="D29" s="193"/>
      <c r="E29" s="191">
        <v>2</v>
      </c>
      <c r="F29" s="193"/>
      <c r="G29" s="191"/>
      <c r="H29" s="193"/>
      <c r="I29" s="191"/>
      <c r="J29" s="193"/>
      <c r="K29" s="191"/>
      <c r="L29" s="192"/>
      <c r="M29" s="193"/>
      <c r="N29" s="191">
        <v>2</v>
      </c>
      <c r="O29" s="193"/>
      <c r="P29" s="191">
        <f t="shared" si="0"/>
        <v>19</v>
      </c>
      <c r="Q29" s="192"/>
      <c r="R29" s="193"/>
    </row>
    <row r="30" spans="1:18" s="224" customFormat="1" ht="12" thickBot="1">
      <c r="A30" s="250"/>
      <c r="B30" s="241">
        <v>4</v>
      </c>
      <c r="C30" s="191">
        <v>20</v>
      </c>
      <c r="D30" s="193"/>
      <c r="E30" s="191">
        <v>3</v>
      </c>
      <c r="F30" s="193"/>
      <c r="G30" s="191"/>
      <c r="H30" s="193"/>
      <c r="I30" s="191"/>
      <c r="J30" s="193"/>
      <c r="K30" s="191"/>
      <c r="L30" s="192"/>
      <c r="M30" s="193"/>
      <c r="N30" s="191">
        <v>10</v>
      </c>
      <c r="O30" s="193"/>
      <c r="P30" s="191">
        <f t="shared" si="0"/>
        <v>33</v>
      </c>
      <c r="Q30" s="192"/>
      <c r="R30" s="193"/>
    </row>
    <row r="31" spans="1:18" s="224" customFormat="1" ht="12" thickBot="1">
      <c r="A31" s="240">
        <v>3</v>
      </c>
      <c r="B31" s="241">
        <v>5</v>
      </c>
      <c r="C31" s="191">
        <v>15</v>
      </c>
      <c r="D31" s="193"/>
      <c r="E31" s="191">
        <v>2</v>
      </c>
      <c r="F31" s="193"/>
      <c r="G31" s="191"/>
      <c r="H31" s="193"/>
      <c r="I31" s="191"/>
      <c r="J31" s="193"/>
      <c r="K31" s="191"/>
      <c r="L31" s="192"/>
      <c r="M31" s="193"/>
      <c r="N31" s="191">
        <v>2</v>
      </c>
      <c r="O31" s="193"/>
      <c r="P31" s="191">
        <f t="shared" si="0"/>
        <v>19</v>
      </c>
      <c r="Q31" s="192"/>
      <c r="R31" s="193"/>
    </row>
    <row r="32" spans="1:18" s="224" customFormat="1" ht="12" thickBot="1">
      <c r="A32" s="250"/>
      <c r="B32" s="241">
        <v>6</v>
      </c>
      <c r="C32" s="191">
        <v>18</v>
      </c>
      <c r="D32" s="193"/>
      <c r="E32" s="191">
        <v>3</v>
      </c>
      <c r="F32" s="193"/>
      <c r="G32" s="191">
        <v>2</v>
      </c>
      <c r="H32" s="193"/>
      <c r="I32" s="191"/>
      <c r="J32" s="193"/>
      <c r="K32" s="191"/>
      <c r="L32" s="192"/>
      <c r="M32" s="193"/>
      <c r="N32" s="191">
        <v>10</v>
      </c>
      <c r="O32" s="193"/>
      <c r="P32" s="191">
        <f t="shared" si="0"/>
        <v>33</v>
      </c>
      <c r="Q32" s="192"/>
      <c r="R32" s="193"/>
    </row>
    <row r="33" spans="1:18" s="224" customFormat="1" ht="12" thickBot="1">
      <c r="A33" s="240">
        <v>4</v>
      </c>
      <c r="B33" s="241">
        <v>7</v>
      </c>
      <c r="C33" s="191">
        <v>15</v>
      </c>
      <c r="D33" s="193"/>
      <c r="E33" s="191">
        <v>2</v>
      </c>
      <c r="F33" s="193"/>
      <c r="G33" s="191"/>
      <c r="H33" s="193"/>
      <c r="I33" s="191"/>
      <c r="J33" s="193"/>
      <c r="K33" s="191"/>
      <c r="L33" s="192"/>
      <c r="M33" s="193"/>
      <c r="N33" s="191">
        <v>2</v>
      </c>
      <c r="O33" s="193"/>
      <c r="P33" s="191">
        <f t="shared" si="0"/>
        <v>19</v>
      </c>
      <c r="Q33" s="192"/>
      <c r="R33" s="193"/>
    </row>
    <row r="34" spans="1:18" s="224" customFormat="1" ht="13.5" thickBot="1">
      <c r="A34" s="250"/>
      <c r="B34" s="241">
        <v>8</v>
      </c>
      <c r="C34" s="191">
        <v>15</v>
      </c>
      <c r="D34" s="193"/>
      <c r="E34" s="191">
        <v>2</v>
      </c>
      <c r="F34" s="193"/>
      <c r="G34" s="191">
        <v>6</v>
      </c>
      <c r="H34" s="193"/>
      <c r="I34" s="191">
        <v>2</v>
      </c>
      <c r="J34" s="192"/>
      <c r="K34" s="251"/>
      <c r="L34" s="251"/>
      <c r="M34" s="252"/>
      <c r="N34" s="191"/>
      <c r="O34" s="193"/>
      <c r="P34" s="191">
        <f t="shared" si="0"/>
        <v>25</v>
      </c>
      <c r="Q34" s="192"/>
      <c r="R34" s="193"/>
    </row>
    <row r="35" spans="1:18" s="224" customFormat="1" ht="13.5" thickBot="1">
      <c r="A35" s="253" t="s">
        <v>221</v>
      </c>
      <c r="B35" s="254"/>
      <c r="C35" s="191">
        <f>C27+C28+C29+C30+C31+C32+C33+C34</f>
        <v>133</v>
      </c>
      <c r="D35" s="193"/>
      <c r="E35" s="191">
        <f>E27+E28+E29+E30+E31+E32+E33+E34</f>
        <v>19</v>
      </c>
      <c r="F35" s="193"/>
      <c r="G35" s="191">
        <f>G27+G28+G29+G30+G31+G32+G33+G34</f>
        <v>8</v>
      </c>
      <c r="H35" s="193"/>
      <c r="I35" s="191">
        <v>2</v>
      </c>
      <c r="J35" s="192"/>
      <c r="K35" s="251"/>
      <c r="L35" s="251"/>
      <c r="M35" s="252"/>
      <c r="N35" s="191">
        <f>N27+N28+N29+N30+N31+N32+N33+N34</f>
        <v>38</v>
      </c>
      <c r="O35" s="193"/>
      <c r="P35" s="191">
        <f>P27+P28+P29+P30+P31+P32+P33+P34</f>
        <v>200</v>
      </c>
      <c r="Q35" s="192"/>
      <c r="R35" s="193"/>
    </row>
  </sheetData>
  <sheetProtection/>
  <mergeCells count="135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29:A30"/>
    <mergeCell ref="C29:D29"/>
    <mergeCell ref="E29:F29"/>
    <mergeCell ref="G29:H29"/>
    <mergeCell ref="I29:J29"/>
    <mergeCell ref="K29:M29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5"/>
    <mergeCell ref="AF24:AG25"/>
    <mergeCell ref="AH24:AI25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J2:AK2"/>
    <mergeCell ref="B3:K3"/>
    <mergeCell ref="O3:AJ3"/>
    <mergeCell ref="O4:A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15"/>
  <sheetViews>
    <sheetView view="pageBreakPreview" zoomScale="80" zoomScaleNormal="55" zoomScaleSheetLayoutView="80" workbookViewId="0" topLeftCell="A41">
      <selection activeCell="B59" sqref="B59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9.125" style="1" customWidth="1"/>
    <col min="19" max="19" width="4.375" style="4" customWidth="1"/>
    <col min="20" max="20" width="9.125" style="1" customWidth="1"/>
    <col min="21" max="21" width="4.375" style="4" customWidth="1"/>
    <col min="22" max="22" width="9.125" style="1" customWidth="1"/>
    <col min="23" max="23" width="5.125" style="4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4" customWidth="1"/>
    <col min="107" max="16384" width="9.125" style="1" customWidth="1"/>
  </cols>
  <sheetData>
    <row r="1" spans="1:28" ht="18.75">
      <c r="A1" s="92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4"/>
    </row>
    <row r="2" spans="1:28" ht="18.75">
      <c r="A2" s="6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22"/>
      <c r="N2" s="6"/>
      <c r="O2" s="22"/>
      <c r="P2" s="6"/>
      <c r="Q2" s="22"/>
      <c r="R2" s="6"/>
      <c r="S2" s="22"/>
      <c r="T2" s="6"/>
      <c r="U2" s="22"/>
      <c r="V2" s="6"/>
      <c r="W2" s="22"/>
      <c r="X2" s="6"/>
      <c r="Y2" s="6"/>
      <c r="Z2" s="6"/>
      <c r="AA2" s="6"/>
      <c r="AB2" s="6"/>
    </row>
    <row r="3" spans="1:28" ht="15.75" customHeight="1">
      <c r="A3" s="85" t="s">
        <v>24</v>
      </c>
      <c r="B3" s="88" t="s">
        <v>29</v>
      </c>
      <c r="C3" s="80" t="s">
        <v>0</v>
      </c>
      <c r="D3" s="80"/>
      <c r="E3" s="80"/>
      <c r="F3" s="95" t="s">
        <v>1</v>
      </c>
      <c r="G3" s="96"/>
      <c r="H3" s="96"/>
      <c r="I3" s="96"/>
      <c r="J3" s="96"/>
      <c r="K3" s="96"/>
      <c r="L3" s="16"/>
      <c r="M3" s="95" t="s">
        <v>2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7"/>
    </row>
    <row r="4" spans="1:28" ht="23.25" customHeight="1">
      <c r="A4" s="86"/>
      <c r="B4" s="89"/>
      <c r="C4" s="79" t="s">
        <v>3</v>
      </c>
      <c r="D4" s="79" t="s">
        <v>4</v>
      </c>
      <c r="E4" s="79" t="s">
        <v>16</v>
      </c>
      <c r="F4" s="79" t="s">
        <v>17</v>
      </c>
      <c r="G4" s="79" t="s">
        <v>5</v>
      </c>
      <c r="H4" s="101" t="s">
        <v>6</v>
      </c>
      <c r="I4" s="102"/>
      <c r="J4" s="102"/>
      <c r="K4" s="103"/>
      <c r="L4" s="79" t="s">
        <v>11</v>
      </c>
      <c r="M4" s="80" t="s">
        <v>7</v>
      </c>
      <c r="N4" s="80"/>
      <c r="O4" s="80"/>
      <c r="P4" s="80"/>
      <c r="Q4" s="80" t="s">
        <v>8</v>
      </c>
      <c r="R4" s="80"/>
      <c r="S4" s="80"/>
      <c r="T4" s="80"/>
      <c r="U4" s="95" t="s">
        <v>9</v>
      </c>
      <c r="V4" s="96"/>
      <c r="W4" s="96"/>
      <c r="X4" s="97"/>
      <c r="Y4" s="95" t="s">
        <v>20</v>
      </c>
      <c r="Z4" s="96"/>
      <c r="AA4" s="96"/>
      <c r="AB4" s="97"/>
    </row>
    <row r="5" spans="1:28" ht="18.75">
      <c r="A5" s="86"/>
      <c r="B5" s="89"/>
      <c r="C5" s="79"/>
      <c r="D5" s="79"/>
      <c r="E5" s="79"/>
      <c r="F5" s="79"/>
      <c r="G5" s="79"/>
      <c r="H5" s="104"/>
      <c r="I5" s="105"/>
      <c r="J5" s="105"/>
      <c r="K5" s="106"/>
      <c r="L5" s="79"/>
      <c r="M5" s="80">
        <v>1</v>
      </c>
      <c r="N5" s="80"/>
      <c r="O5" s="83">
        <v>2</v>
      </c>
      <c r="P5" s="83"/>
      <c r="Q5" s="83">
        <v>3</v>
      </c>
      <c r="R5" s="83"/>
      <c r="S5" s="83">
        <v>4</v>
      </c>
      <c r="T5" s="83"/>
      <c r="U5" s="83">
        <v>5</v>
      </c>
      <c r="V5" s="83"/>
      <c r="W5" s="83">
        <v>6</v>
      </c>
      <c r="X5" s="83"/>
      <c r="Y5" s="77">
        <v>7</v>
      </c>
      <c r="Z5" s="78"/>
      <c r="AA5" s="77">
        <v>8</v>
      </c>
      <c r="AB5" s="78"/>
    </row>
    <row r="6" spans="1:28" ht="51" customHeight="1">
      <c r="A6" s="86"/>
      <c r="B6" s="90"/>
      <c r="C6" s="79"/>
      <c r="D6" s="79"/>
      <c r="E6" s="79"/>
      <c r="F6" s="79"/>
      <c r="G6" s="79"/>
      <c r="H6" s="79" t="s">
        <v>33</v>
      </c>
      <c r="I6" s="79" t="s">
        <v>34</v>
      </c>
      <c r="J6" s="79" t="s">
        <v>35</v>
      </c>
      <c r="K6" s="79" t="s">
        <v>36</v>
      </c>
      <c r="L6" s="79"/>
      <c r="M6" s="98" t="s">
        <v>10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</row>
    <row r="7" spans="1:28" ht="39" customHeight="1">
      <c r="A7" s="87"/>
      <c r="B7" s="91"/>
      <c r="C7" s="79"/>
      <c r="D7" s="79"/>
      <c r="E7" s="79"/>
      <c r="F7" s="79"/>
      <c r="G7" s="79"/>
      <c r="H7" s="79"/>
      <c r="I7" s="79"/>
      <c r="J7" s="79"/>
      <c r="K7" s="79"/>
      <c r="L7" s="79"/>
      <c r="M7" s="111">
        <v>15</v>
      </c>
      <c r="N7" s="111"/>
      <c r="O7" s="84">
        <v>20</v>
      </c>
      <c r="P7" s="84"/>
      <c r="Q7" s="84">
        <v>15</v>
      </c>
      <c r="R7" s="84"/>
      <c r="S7" s="84">
        <v>20</v>
      </c>
      <c r="T7" s="84"/>
      <c r="U7" s="84">
        <v>15</v>
      </c>
      <c r="V7" s="84"/>
      <c r="W7" s="84">
        <v>18</v>
      </c>
      <c r="X7" s="84"/>
      <c r="Y7" s="84">
        <v>15</v>
      </c>
      <c r="Z7" s="84"/>
      <c r="AA7" s="84">
        <v>14</v>
      </c>
      <c r="AB7" s="84"/>
    </row>
    <row r="8" spans="1:28" ht="19.5" thickBot="1">
      <c r="A8" s="50">
        <v>1</v>
      </c>
      <c r="B8" s="51">
        <v>2</v>
      </c>
      <c r="C8" s="50">
        <v>3</v>
      </c>
      <c r="D8" s="51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1">
        <v>12</v>
      </c>
      <c r="M8" s="81">
        <v>13</v>
      </c>
      <c r="N8" s="81"/>
      <c r="O8" s="82">
        <v>14</v>
      </c>
      <c r="P8" s="82"/>
      <c r="Q8" s="81">
        <v>15</v>
      </c>
      <c r="R8" s="81"/>
      <c r="S8" s="82">
        <v>16</v>
      </c>
      <c r="T8" s="82"/>
      <c r="U8" s="81">
        <v>17</v>
      </c>
      <c r="V8" s="81"/>
      <c r="W8" s="82">
        <v>18</v>
      </c>
      <c r="X8" s="82"/>
      <c r="Y8" s="81">
        <v>19</v>
      </c>
      <c r="Z8" s="81"/>
      <c r="AA8" s="82">
        <v>20</v>
      </c>
      <c r="AB8" s="82"/>
    </row>
    <row r="9" spans="1:29" ht="18.75">
      <c r="A9" s="112" t="s">
        <v>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  <c r="AC9" s="47"/>
    </row>
    <row r="10" spans="1:106" s="3" customFormat="1" ht="26.25" customHeight="1">
      <c r="A10" s="52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53"/>
      <c r="AC10" s="48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29" s="4" customFormat="1" ht="37.5">
      <c r="A11" s="54" t="s">
        <v>89</v>
      </c>
      <c r="B11" s="37" t="s">
        <v>21</v>
      </c>
      <c r="C11" s="36">
        <v>1</v>
      </c>
      <c r="D11" s="36"/>
      <c r="E11" s="36">
        <f aca="true" t="shared" si="0" ref="E11:E27">F11/30</f>
        <v>4</v>
      </c>
      <c r="F11" s="42">
        <v>120</v>
      </c>
      <c r="G11" s="36">
        <f aca="true" t="shared" si="1" ref="G11:G27">N11+P11+R11+T11+V11+X11+Z11+AB11</f>
        <v>76</v>
      </c>
      <c r="H11" s="36">
        <f aca="true" t="shared" si="2" ref="H11:H18">G11-K11-I11-J11</f>
        <v>20</v>
      </c>
      <c r="I11" s="36">
        <v>56</v>
      </c>
      <c r="J11" s="36">
        <v>0</v>
      </c>
      <c r="K11" s="36">
        <v>0</v>
      </c>
      <c r="L11" s="36">
        <f aca="true" t="shared" si="3" ref="L11:L27">F11-G11</f>
        <v>44</v>
      </c>
      <c r="M11" s="36">
        <v>5</v>
      </c>
      <c r="N11" s="36">
        <v>76</v>
      </c>
      <c r="O11" s="36"/>
      <c r="P11" s="36">
        <f>O11*$O$7</f>
        <v>0</v>
      </c>
      <c r="Q11" s="36"/>
      <c r="R11" s="36">
        <f>Q11*Q7</f>
        <v>0</v>
      </c>
      <c r="S11" s="36"/>
      <c r="T11" s="36">
        <f>S11*$S$7</f>
        <v>0</v>
      </c>
      <c r="U11" s="36"/>
      <c r="V11" s="36">
        <f>U11*$U$7</f>
        <v>0</v>
      </c>
      <c r="W11" s="36"/>
      <c r="X11" s="36">
        <f>W11*$W$7</f>
        <v>0</v>
      </c>
      <c r="Y11" s="36"/>
      <c r="Z11" s="36">
        <f>Y11*$Y$7</f>
        <v>0</v>
      </c>
      <c r="AA11" s="36"/>
      <c r="AB11" s="55">
        <f>AA11*$AA$7</f>
        <v>0</v>
      </c>
      <c r="AC11" s="47"/>
    </row>
    <row r="12" spans="1:29" s="4" customFormat="1" ht="21.75" customHeight="1">
      <c r="A12" s="54" t="s">
        <v>90</v>
      </c>
      <c r="B12" s="37" t="s">
        <v>44</v>
      </c>
      <c r="C12" s="44">
        <v>2</v>
      </c>
      <c r="D12" s="36"/>
      <c r="E12" s="36">
        <f t="shared" si="0"/>
        <v>5</v>
      </c>
      <c r="F12" s="42">
        <v>150</v>
      </c>
      <c r="G12" s="36">
        <f t="shared" si="1"/>
        <v>100</v>
      </c>
      <c r="H12" s="36">
        <v>0</v>
      </c>
      <c r="I12" s="36">
        <v>0</v>
      </c>
      <c r="J12" s="36">
        <v>0</v>
      </c>
      <c r="K12" s="36">
        <v>80</v>
      </c>
      <c r="L12" s="36">
        <f t="shared" si="3"/>
        <v>50</v>
      </c>
      <c r="M12" s="36"/>
      <c r="N12" s="36">
        <f aca="true" t="shared" si="4" ref="N12:N27">M12*$M$7</f>
        <v>0</v>
      </c>
      <c r="O12" s="36">
        <v>5</v>
      </c>
      <c r="P12" s="36">
        <f aca="true" t="shared" si="5" ref="P12:P27">O12*$O$7</f>
        <v>100</v>
      </c>
      <c r="Q12" s="36"/>
      <c r="R12" s="36">
        <f aca="true" t="shared" si="6" ref="R12:R24">Q12*Q8</f>
        <v>0</v>
      </c>
      <c r="S12" s="36"/>
      <c r="T12" s="36">
        <f aca="true" t="shared" si="7" ref="T12:T27">S12*$S$7</f>
        <v>0</v>
      </c>
      <c r="U12" s="36"/>
      <c r="V12" s="36">
        <f aca="true" t="shared" si="8" ref="V12:V27">U12*$U$7</f>
        <v>0</v>
      </c>
      <c r="W12" s="36"/>
      <c r="X12" s="36">
        <f aca="true" t="shared" si="9" ref="X12:X27">W12*$W$7</f>
        <v>0</v>
      </c>
      <c r="Y12" s="36"/>
      <c r="Z12" s="36">
        <f aca="true" t="shared" si="10" ref="Z12:Z27">Y12*$Y$7</f>
        <v>0</v>
      </c>
      <c r="AA12" s="36"/>
      <c r="AB12" s="55">
        <f aca="true" t="shared" si="11" ref="AB12:AB27">AA12*$AA$7</f>
        <v>0</v>
      </c>
      <c r="AC12" s="47"/>
    </row>
    <row r="13" spans="1:29" s="4" customFormat="1" ht="18.75">
      <c r="A13" s="54" t="s">
        <v>87</v>
      </c>
      <c r="B13" s="37" t="s">
        <v>22</v>
      </c>
      <c r="C13" s="36">
        <v>2</v>
      </c>
      <c r="D13" s="36"/>
      <c r="E13" s="36">
        <f t="shared" si="0"/>
        <v>4</v>
      </c>
      <c r="F13" s="42">
        <v>120</v>
      </c>
      <c r="G13" s="36">
        <f t="shared" si="1"/>
        <v>60</v>
      </c>
      <c r="H13" s="36">
        <f t="shared" si="2"/>
        <v>48</v>
      </c>
      <c r="I13" s="36">
        <v>0</v>
      </c>
      <c r="J13" s="36">
        <v>12</v>
      </c>
      <c r="K13" s="36">
        <v>0</v>
      </c>
      <c r="L13" s="36">
        <f t="shared" si="3"/>
        <v>60</v>
      </c>
      <c r="M13" s="36"/>
      <c r="N13" s="36">
        <f t="shared" si="4"/>
        <v>0</v>
      </c>
      <c r="O13" s="36">
        <v>3</v>
      </c>
      <c r="P13" s="36">
        <f t="shared" si="5"/>
        <v>60</v>
      </c>
      <c r="Q13" s="36"/>
      <c r="R13" s="36">
        <f t="shared" si="6"/>
        <v>0</v>
      </c>
      <c r="S13" s="36"/>
      <c r="T13" s="36">
        <f t="shared" si="7"/>
        <v>0</v>
      </c>
      <c r="U13" s="36"/>
      <c r="V13" s="36">
        <f t="shared" si="8"/>
        <v>0</v>
      </c>
      <c r="W13" s="36"/>
      <c r="X13" s="36">
        <f t="shared" si="9"/>
        <v>0</v>
      </c>
      <c r="Y13" s="36"/>
      <c r="Z13" s="36">
        <f t="shared" si="10"/>
        <v>0</v>
      </c>
      <c r="AA13" s="36"/>
      <c r="AB13" s="55">
        <f t="shared" si="11"/>
        <v>0</v>
      </c>
      <c r="AC13" s="47"/>
    </row>
    <row r="14" spans="1:29" s="4" customFormat="1" ht="18.75">
      <c r="A14" s="54" t="s">
        <v>86</v>
      </c>
      <c r="B14" s="37" t="s">
        <v>37</v>
      </c>
      <c r="C14" s="36"/>
      <c r="D14" s="36">
        <v>1</v>
      </c>
      <c r="E14" s="36">
        <f t="shared" si="0"/>
        <v>4</v>
      </c>
      <c r="F14" s="42">
        <v>120</v>
      </c>
      <c r="G14" s="36">
        <f t="shared" si="1"/>
        <v>60</v>
      </c>
      <c r="H14" s="36">
        <f t="shared" si="2"/>
        <v>30</v>
      </c>
      <c r="I14" s="36">
        <v>16</v>
      </c>
      <c r="J14" s="36">
        <v>14</v>
      </c>
      <c r="K14" s="36">
        <v>0</v>
      </c>
      <c r="L14" s="36">
        <f t="shared" si="3"/>
        <v>60</v>
      </c>
      <c r="M14" s="36">
        <v>4</v>
      </c>
      <c r="N14" s="36">
        <f t="shared" si="4"/>
        <v>60</v>
      </c>
      <c r="O14" s="36"/>
      <c r="P14" s="36">
        <f t="shared" si="5"/>
        <v>0</v>
      </c>
      <c r="Q14" s="36"/>
      <c r="R14" s="36">
        <f t="shared" si="6"/>
        <v>0</v>
      </c>
      <c r="S14" s="36"/>
      <c r="T14" s="36">
        <f t="shared" si="7"/>
        <v>0</v>
      </c>
      <c r="U14" s="36"/>
      <c r="V14" s="36">
        <f t="shared" si="8"/>
        <v>0</v>
      </c>
      <c r="W14" s="36"/>
      <c r="X14" s="36">
        <f t="shared" si="9"/>
        <v>0</v>
      </c>
      <c r="Y14" s="36"/>
      <c r="Z14" s="36">
        <f t="shared" si="10"/>
        <v>0</v>
      </c>
      <c r="AA14" s="36"/>
      <c r="AB14" s="55">
        <f t="shared" si="11"/>
        <v>0</v>
      </c>
      <c r="AC14" s="47"/>
    </row>
    <row r="15" spans="1:29" s="4" customFormat="1" ht="37.5">
      <c r="A15" s="54" t="s">
        <v>88</v>
      </c>
      <c r="B15" s="37" t="s">
        <v>39</v>
      </c>
      <c r="C15" s="36"/>
      <c r="D15" s="36">
        <v>2</v>
      </c>
      <c r="E15" s="36">
        <f t="shared" si="0"/>
        <v>3</v>
      </c>
      <c r="F15" s="42">
        <v>90</v>
      </c>
      <c r="G15" s="36">
        <f t="shared" si="1"/>
        <v>40</v>
      </c>
      <c r="H15" s="36">
        <f t="shared" si="2"/>
        <v>24</v>
      </c>
      <c r="I15" s="36">
        <v>8</v>
      </c>
      <c r="J15" s="36">
        <v>8</v>
      </c>
      <c r="K15" s="36">
        <v>0</v>
      </c>
      <c r="L15" s="36">
        <f t="shared" si="3"/>
        <v>50</v>
      </c>
      <c r="M15" s="36"/>
      <c r="N15" s="36">
        <f t="shared" si="4"/>
        <v>0</v>
      </c>
      <c r="O15" s="36">
        <v>2</v>
      </c>
      <c r="P15" s="36">
        <f t="shared" si="5"/>
        <v>40</v>
      </c>
      <c r="Q15" s="36"/>
      <c r="R15" s="36">
        <f t="shared" si="6"/>
        <v>0</v>
      </c>
      <c r="S15" s="36"/>
      <c r="T15" s="36">
        <f t="shared" si="7"/>
        <v>0</v>
      </c>
      <c r="U15" s="36"/>
      <c r="V15" s="36">
        <f t="shared" si="8"/>
        <v>0</v>
      </c>
      <c r="W15" s="36"/>
      <c r="X15" s="36">
        <f t="shared" si="9"/>
        <v>0</v>
      </c>
      <c r="Y15" s="36"/>
      <c r="Z15" s="36">
        <f t="shared" si="10"/>
        <v>0</v>
      </c>
      <c r="AA15" s="36"/>
      <c r="AB15" s="55">
        <f t="shared" si="11"/>
        <v>0</v>
      </c>
      <c r="AC15" s="47"/>
    </row>
    <row r="16" spans="1:29" s="4" customFormat="1" ht="37.5">
      <c r="A16" s="54" t="s">
        <v>92</v>
      </c>
      <c r="B16" s="37" t="s">
        <v>23</v>
      </c>
      <c r="C16" s="36">
        <v>1</v>
      </c>
      <c r="D16" s="36"/>
      <c r="E16" s="36">
        <f t="shared" si="0"/>
        <v>5</v>
      </c>
      <c r="F16" s="42">
        <v>150</v>
      </c>
      <c r="G16" s="36">
        <f t="shared" si="1"/>
        <v>60</v>
      </c>
      <c r="H16" s="36">
        <f t="shared" si="2"/>
        <v>40</v>
      </c>
      <c r="I16" s="36">
        <v>0</v>
      </c>
      <c r="J16" s="36">
        <v>20</v>
      </c>
      <c r="K16" s="36">
        <v>0</v>
      </c>
      <c r="L16" s="36">
        <f t="shared" si="3"/>
        <v>90</v>
      </c>
      <c r="M16" s="36">
        <v>4</v>
      </c>
      <c r="N16" s="36">
        <f t="shared" si="4"/>
        <v>60</v>
      </c>
      <c r="O16" s="36"/>
      <c r="P16" s="36">
        <f t="shared" si="5"/>
        <v>0</v>
      </c>
      <c r="Q16" s="36"/>
      <c r="R16" s="36">
        <f t="shared" si="6"/>
        <v>0</v>
      </c>
      <c r="S16" s="36"/>
      <c r="T16" s="36">
        <f t="shared" si="7"/>
        <v>0</v>
      </c>
      <c r="U16" s="36"/>
      <c r="V16" s="36">
        <f t="shared" si="8"/>
        <v>0</v>
      </c>
      <c r="W16" s="36"/>
      <c r="X16" s="36">
        <f t="shared" si="9"/>
        <v>0</v>
      </c>
      <c r="Y16" s="36"/>
      <c r="Z16" s="36">
        <f t="shared" si="10"/>
        <v>0</v>
      </c>
      <c r="AA16" s="36"/>
      <c r="AB16" s="55">
        <f t="shared" si="11"/>
        <v>0</v>
      </c>
      <c r="AC16" s="47"/>
    </row>
    <row r="17" spans="1:29" s="4" customFormat="1" ht="18.75">
      <c r="A17" s="54" t="s">
        <v>93</v>
      </c>
      <c r="B17" s="73" t="s">
        <v>40</v>
      </c>
      <c r="C17" s="44"/>
      <c r="D17" s="36">
        <v>1</v>
      </c>
      <c r="E17" s="36">
        <f t="shared" si="0"/>
        <v>5</v>
      </c>
      <c r="F17" s="42">
        <v>150</v>
      </c>
      <c r="G17" s="36">
        <f t="shared" si="1"/>
        <v>76</v>
      </c>
      <c r="H17" s="36">
        <f t="shared" si="2"/>
        <v>14</v>
      </c>
      <c r="I17" s="36">
        <v>62</v>
      </c>
      <c r="J17" s="36">
        <v>0</v>
      </c>
      <c r="K17" s="36">
        <v>0</v>
      </c>
      <c r="L17" s="36">
        <f t="shared" si="3"/>
        <v>74</v>
      </c>
      <c r="M17" s="36">
        <v>5</v>
      </c>
      <c r="N17" s="36">
        <v>76</v>
      </c>
      <c r="O17" s="36"/>
      <c r="P17" s="36">
        <f t="shared" si="5"/>
        <v>0</v>
      </c>
      <c r="Q17" s="36"/>
      <c r="R17" s="36">
        <f t="shared" si="6"/>
        <v>0</v>
      </c>
      <c r="S17" s="36"/>
      <c r="T17" s="36">
        <f t="shared" si="7"/>
        <v>0</v>
      </c>
      <c r="U17" s="36"/>
      <c r="V17" s="36">
        <f t="shared" si="8"/>
        <v>0</v>
      </c>
      <c r="W17" s="36"/>
      <c r="X17" s="36">
        <f t="shared" si="9"/>
        <v>0</v>
      </c>
      <c r="Y17" s="36"/>
      <c r="Z17" s="36">
        <f t="shared" si="10"/>
        <v>0</v>
      </c>
      <c r="AA17" s="36"/>
      <c r="AB17" s="55">
        <f t="shared" si="11"/>
        <v>0</v>
      </c>
      <c r="AC17" s="47"/>
    </row>
    <row r="18" spans="1:29" s="4" customFormat="1" ht="18.75">
      <c r="A18" s="54" t="s">
        <v>94</v>
      </c>
      <c r="B18" s="37" t="s">
        <v>38</v>
      </c>
      <c r="C18" s="36"/>
      <c r="D18" s="36">
        <v>2</v>
      </c>
      <c r="E18" s="36">
        <f t="shared" si="0"/>
        <v>3</v>
      </c>
      <c r="F18" s="42">
        <v>90</v>
      </c>
      <c r="G18" s="36">
        <f t="shared" si="1"/>
        <v>40</v>
      </c>
      <c r="H18" s="36">
        <f t="shared" si="2"/>
        <v>32</v>
      </c>
      <c r="I18" s="36">
        <v>0</v>
      </c>
      <c r="J18" s="36">
        <v>8</v>
      </c>
      <c r="K18" s="36">
        <v>0</v>
      </c>
      <c r="L18" s="36">
        <f t="shared" si="3"/>
        <v>50</v>
      </c>
      <c r="M18" s="36"/>
      <c r="N18" s="36">
        <f t="shared" si="4"/>
        <v>0</v>
      </c>
      <c r="O18" s="36">
        <v>2</v>
      </c>
      <c r="P18" s="36">
        <f t="shared" si="5"/>
        <v>40</v>
      </c>
      <c r="Q18" s="36"/>
      <c r="R18" s="36">
        <f t="shared" si="6"/>
        <v>0</v>
      </c>
      <c r="S18" s="36"/>
      <c r="T18" s="36">
        <f t="shared" si="7"/>
        <v>0</v>
      </c>
      <c r="U18" s="36"/>
      <c r="V18" s="36">
        <f t="shared" si="8"/>
        <v>0</v>
      </c>
      <c r="W18" s="36"/>
      <c r="X18" s="36">
        <f t="shared" si="9"/>
        <v>0</v>
      </c>
      <c r="Y18" s="36"/>
      <c r="Z18" s="36">
        <f t="shared" si="10"/>
        <v>0</v>
      </c>
      <c r="AA18" s="36"/>
      <c r="AB18" s="55">
        <f t="shared" si="11"/>
        <v>0</v>
      </c>
      <c r="AC18" s="47"/>
    </row>
    <row r="19" spans="1:29" s="4" customFormat="1" ht="18.75">
      <c r="A19" s="54" t="s">
        <v>95</v>
      </c>
      <c r="B19" s="37" t="s">
        <v>45</v>
      </c>
      <c r="C19" s="36"/>
      <c r="D19" s="36">
        <v>1</v>
      </c>
      <c r="E19" s="36">
        <f t="shared" si="0"/>
        <v>3</v>
      </c>
      <c r="F19" s="42">
        <v>90</v>
      </c>
      <c r="G19" s="36">
        <v>45</v>
      </c>
      <c r="H19" s="36">
        <f aca="true" t="shared" si="12" ref="H19:H24">G19-K19-I19-J19</f>
        <v>35</v>
      </c>
      <c r="I19" s="36">
        <v>0</v>
      </c>
      <c r="J19" s="36">
        <v>10</v>
      </c>
      <c r="K19" s="36">
        <v>0</v>
      </c>
      <c r="L19" s="36">
        <f aca="true" t="shared" si="13" ref="L19:L24">F19-G19</f>
        <v>45</v>
      </c>
      <c r="M19" s="36">
        <v>3</v>
      </c>
      <c r="N19" s="36">
        <v>46</v>
      </c>
      <c r="O19" s="36"/>
      <c r="P19" s="36">
        <f aca="true" t="shared" si="14" ref="P19:P24">O19*$O$7</f>
        <v>0</v>
      </c>
      <c r="Q19" s="36"/>
      <c r="R19" s="36">
        <f t="shared" si="6"/>
        <v>0</v>
      </c>
      <c r="S19" s="36"/>
      <c r="T19" s="36">
        <f aca="true" t="shared" si="15" ref="T19:T24">S19*$S$7</f>
        <v>0</v>
      </c>
      <c r="U19" s="36"/>
      <c r="V19" s="36">
        <f aca="true" t="shared" si="16" ref="V19:V24">U19*$U$7</f>
        <v>0</v>
      </c>
      <c r="W19" s="36"/>
      <c r="X19" s="36">
        <f aca="true" t="shared" si="17" ref="X19:X24">W19*$W$7</f>
        <v>0</v>
      </c>
      <c r="Y19" s="36"/>
      <c r="Z19" s="36">
        <f aca="true" t="shared" si="18" ref="Z19:Z24">Y19*$Y$7</f>
        <v>0</v>
      </c>
      <c r="AA19" s="36"/>
      <c r="AB19" s="55">
        <f aca="true" t="shared" si="19" ref="AB19:AB24">AA19*$AA$7</f>
        <v>0</v>
      </c>
      <c r="AC19" s="47"/>
    </row>
    <row r="20" spans="1:29" s="4" customFormat="1" ht="18.75">
      <c r="A20" s="54" t="s">
        <v>96</v>
      </c>
      <c r="B20" s="37" t="s">
        <v>46</v>
      </c>
      <c r="C20" s="36"/>
      <c r="D20" s="36">
        <v>1</v>
      </c>
      <c r="E20" s="36">
        <f t="shared" si="0"/>
        <v>5</v>
      </c>
      <c r="F20" s="42">
        <v>150</v>
      </c>
      <c r="G20" s="36">
        <f>N20+P20+R20+T20+V20+X20+Z20+AB20</f>
        <v>60</v>
      </c>
      <c r="H20" s="36">
        <f t="shared" si="12"/>
        <v>42</v>
      </c>
      <c r="I20" s="36">
        <v>0</v>
      </c>
      <c r="J20" s="36">
        <v>18</v>
      </c>
      <c r="K20" s="36">
        <v>0</v>
      </c>
      <c r="L20" s="36">
        <f t="shared" si="13"/>
        <v>90</v>
      </c>
      <c r="M20" s="36">
        <v>4</v>
      </c>
      <c r="N20" s="36">
        <f>M20*$M$7</f>
        <v>60</v>
      </c>
      <c r="O20" s="36"/>
      <c r="P20" s="36">
        <f t="shared" si="14"/>
        <v>0</v>
      </c>
      <c r="Q20" s="36"/>
      <c r="R20" s="36">
        <f t="shared" si="6"/>
        <v>0</v>
      </c>
      <c r="S20" s="36"/>
      <c r="T20" s="36">
        <f t="shared" si="15"/>
        <v>0</v>
      </c>
      <c r="U20" s="36"/>
      <c r="V20" s="36">
        <f t="shared" si="16"/>
        <v>0</v>
      </c>
      <c r="W20" s="36"/>
      <c r="X20" s="36">
        <f t="shared" si="17"/>
        <v>0</v>
      </c>
      <c r="Y20" s="36"/>
      <c r="Z20" s="36">
        <f t="shared" si="18"/>
        <v>0</v>
      </c>
      <c r="AA20" s="36"/>
      <c r="AB20" s="55">
        <f t="shared" si="19"/>
        <v>0</v>
      </c>
      <c r="AC20" s="47"/>
    </row>
    <row r="21" spans="1:29" s="4" customFormat="1" ht="18.75">
      <c r="A21" s="54" t="s">
        <v>97</v>
      </c>
      <c r="B21" s="37" t="s">
        <v>47</v>
      </c>
      <c r="C21" s="36"/>
      <c r="D21" s="36">
        <v>2</v>
      </c>
      <c r="E21" s="36">
        <f t="shared" si="0"/>
        <v>5</v>
      </c>
      <c r="F21" s="42">
        <v>150</v>
      </c>
      <c r="G21" s="36">
        <v>80</v>
      </c>
      <c r="H21" s="36">
        <v>62</v>
      </c>
      <c r="I21" s="36">
        <v>0</v>
      </c>
      <c r="J21" s="36">
        <v>18</v>
      </c>
      <c r="K21" s="36">
        <v>0</v>
      </c>
      <c r="L21" s="36">
        <f t="shared" si="13"/>
        <v>70</v>
      </c>
      <c r="M21" s="36"/>
      <c r="N21" s="36">
        <f>M21*$M$7</f>
        <v>0</v>
      </c>
      <c r="O21" s="36">
        <v>4</v>
      </c>
      <c r="P21" s="36">
        <f t="shared" si="14"/>
        <v>80</v>
      </c>
      <c r="Q21" s="36"/>
      <c r="R21" s="36">
        <f t="shared" si="6"/>
        <v>0</v>
      </c>
      <c r="S21" s="36"/>
      <c r="T21" s="36">
        <f t="shared" si="15"/>
        <v>0</v>
      </c>
      <c r="U21" s="36"/>
      <c r="V21" s="36">
        <f t="shared" si="16"/>
        <v>0</v>
      </c>
      <c r="W21" s="36"/>
      <c r="X21" s="36">
        <f t="shared" si="17"/>
        <v>0</v>
      </c>
      <c r="Y21" s="36"/>
      <c r="Z21" s="36">
        <f t="shared" si="18"/>
        <v>0</v>
      </c>
      <c r="AA21" s="36"/>
      <c r="AB21" s="55">
        <f t="shared" si="19"/>
        <v>0</v>
      </c>
      <c r="AC21" s="47"/>
    </row>
    <row r="22" spans="1:29" s="4" customFormat="1" ht="18.75">
      <c r="A22" s="54" t="s">
        <v>98</v>
      </c>
      <c r="B22" s="37" t="s">
        <v>48</v>
      </c>
      <c r="C22" s="36">
        <v>2</v>
      </c>
      <c r="D22" s="36"/>
      <c r="E22" s="36">
        <f t="shared" si="0"/>
        <v>7</v>
      </c>
      <c r="F22" s="42">
        <v>210</v>
      </c>
      <c r="G22" s="36">
        <v>120</v>
      </c>
      <c r="H22" s="36">
        <f t="shared" si="12"/>
        <v>80</v>
      </c>
      <c r="I22" s="36">
        <v>20</v>
      </c>
      <c r="J22" s="36">
        <v>20</v>
      </c>
      <c r="K22" s="36">
        <v>0</v>
      </c>
      <c r="L22" s="36">
        <f t="shared" si="13"/>
        <v>90</v>
      </c>
      <c r="M22" s="36"/>
      <c r="N22" s="36"/>
      <c r="O22" s="36">
        <v>6</v>
      </c>
      <c r="P22" s="36">
        <f t="shared" si="14"/>
        <v>120</v>
      </c>
      <c r="Q22" s="36"/>
      <c r="R22" s="36">
        <f t="shared" si="6"/>
        <v>0</v>
      </c>
      <c r="S22" s="36"/>
      <c r="T22" s="36">
        <f t="shared" si="15"/>
        <v>0</v>
      </c>
      <c r="U22" s="36"/>
      <c r="V22" s="36">
        <f t="shared" si="16"/>
        <v>0</v>
      </c>
      <c r="W22" s="36"/>
      <c r="X22" s="36">
        <f t="shared" si="17"/>
        <v>0</v>
      </c>
      <c r="Y22" s="36"/>
      <c r="Z22" s="36">
        <f t="shared" si="18"/>
        <v>0</v>
      </c>
      <c r="AA22" s="36"/>
      <c r="AB22" s="55">
        <f t="shared" si="19"/>
        <v>0</v>
      </c>
      <c r="AC22" s="47"/>
    </row>
    <row r="23" spans="1:29" s="4" customFormat="1" ht="18.75">
      <c r="A23" s="54" t="s">
        <v>99</v>
      </c>
      <c r="B23" s="76" t="s">
        <v>49</v>
      </c>
      <c r="C23" s="36">
        <v>2</v>
      </c>
      <c r="D23" s="36"/>
      <c r="E23" s="36">
        <f t="shared" si="0"/>
        <v>4</v>
      </c>
      <c r="F23" s="42">
        <v>120</v>
      </c>
      <c r="G23" s="36">
        <f>N23+P23+R23+T23+V23+X23+Z23+AB23</f>
        <v>80</v>
      </c>
      <c r="H23" s="36">
        <f t="shared" si="12"/>
        <v>44</v>
      </c>
      <c r="I23" s="36">
        <v>16</v>
      </c>
      <c r="J23" s="36">
        <v>20</v>
      </c>
      <c r="K23" s="36">
        <v>0</v>
      </c>
      <c r="L23" s="36">
        <f t="shared" si="13"/>
        <v>40</v>
      </c>
      <c r="M23" s="36"/>
      <c r="N23" s="36">
        <f>M23*$M$7</f>
        <v>0</v>
      </c>
      <c r="O23" s="36">
        <v>4</v>
      </c>
      <c r="P23" s="36">
        <f t="shared" si="14"/>
        <v>80</v>
      </c>
      <c r="Q23" s="36"/>
      <c r="R23" s="36">
        <f t="shared" si="6"/>
        <v>0</v>
      </c>
      <c r="S23" s="36"/>
      <c r="T23" s="36">
        <f t="shared" si="15"/>
        <v>0</v>
      </c>
      <c r="U23" s="36"/>
      <c r="V23" s="36">
        <f t="shared" si="16"/>
        <v>0</v>
      </c>
      <c r="W23" s="36"/>
      <c r="X23" s="36">
        <f t="shared" si="17"/>
        <v>0</v>
      </c>
      <c r="Y23" s="36"/>
      <c r="Z23" s="36">
        <f t="shared" si="18"/>
        <v>0</v>
      </c>
      <c r="AA23" s="36"/>
      <c r="AB23" s="55">
        <f t="shared" si="19"/>
        <v>0</v>
      </c>
      <c r="AC23" s="47"/>
    </row>
    <row r="24" spans="1:29" s="4" customFormat="1" ht="18.75">
      <c r="A24" s="54" t="s">
        <v>100</v>
      </c>
      <c r="B24" s="37" t="s">
        <v>50</v>
      </c>
      <c r="C24" s="36"/>
      <c r="D24" s="36">
        <v>1</v>
      </c>
      <c r="E24" s="36">
        <f t="shared" si="0"/>
        <v>3</v>
      </c>
      <c r="F24" s="42">
        <v>90</v>
      </c>
      <c r="G24" s="36">
        <f>N24+P24+R24+T24+V24+X24+Z24+AB24</f>
        <v>46</v>
      </c>
      <c r="H24" s="36">
        <f t="shared" si="12"/>
        <v>34</v>
      </c>
      <c r="I24" s="36">
        <v>4</v>
      </c>
      <c r="J24" s="36">
        <v>8</v>
      </c>
      <c r="K24" s="36">
        <v>0</v>
      </c>
      <c r="L24" s="36">
        <f t="shared" si="13"/>
        <v>44</v>
      </c>
      <c r="M24" s="36">
        <v>3</v>
      </c>
      <c r="N24" s="36">
        <v>46</v>
      </c>
      <c r="O24" s="36"/>
      <c r="P24" s="36">
        <f t="shared" si="14"/>
        <v>0</v>
      </c>
      <c r="Q24" s="36"/>
      <c r="R24" s="36">
        <f t="shared" si="6"/>
        <v>0</v>
      </c>
      <c r="S24" s="36"/>
      <c r="T24" s="36">
        <f t="shared" si="15"/>
        <v>0</v>
      </c>
      <c r="U24" s="36"/>
      <c r="V24" s="36">
        <f t="shared" si="16"/>
        <v>0</v>
      </c>
      <c r="W24" s="36"/>
      <c r="X24" s="36">
        <f t="shared" si="17"/>
        <v>0</v>
      </c>
      <c r="Y24" s="36"/>
      <c r="Z24" s="36">
        <f t="shared" si="18"/>
        <v>0</v>
      </c>
      <c r="AA24" s="36"/>
      <c r="AB24" s="55">
        <f t="shared" si="19"/>
        <v>0</v>
      </c>
      <c r="AC24" s="47"/>
    </row>
    <row r="25" spans="1:29" s="4" customFormat="1" ht="18.75">
      <c r="A25" s="54"/>
      <c r="B25" s="37"/>
      <c r="C25" s="44"/>
      <c r="D25" s="36"/>
      <c r="E25" s="36">
        <f t="shared" si="0"/>
        <v>0</v>
      </c>
      <c r="F25" s="42">
        <v>0</v>
      </c>
      <c r="G25" s="36">
        <f>N25+P25+R25+T25+V25+X25+Z25+AB25</f>
        <v>0</v>
      </c>
      <c r="H25" s="36">
        <f>G25-K25-J25-I25</f>
        <v>0</v>
      </c>
      <c r="I25" s="36">
        <v>0</v>
      </c>
      <c r="J25" s="36">
        <v>0</v>
      </c>
      <c r="K25" s="36">
        <v>0</v>
      </c>
      <c r="L25" s="36">
        <f>F25-G25</f>
        <v>0</v>
      </c>
      <c r="M25" s="36"/>
      <c r="N25" s="36">
        <f>M25*$M$7</f>
        <v>0</v>
      </c>
      <c r="O25" s="36"/>
      <c r="P25" s="36">
        <f>O25*$O$7</f>
        <v>0</v>
      </c>
      <c r="Q25" s="36"/>
      <c r="R25" s="36">
        <f>Q25*Q16</f>
        <v>0</v>
      </c>
      <c r="S25" s="36"/>
      <c r="T25" s="36">
        <f>S25*$S$7</f>
        <v>0</v>
      </c>
      <c r="U25" s="36"/>
      <c r="V25" s="36">
        <f>U25*$U$7</f>
        <v>0</v>
      </c>
      <c r="W25" s="36"/>
      <c r="X25" s="36">
        <f>W25*$W$7</f>
        <v>0</v>
      </c>
      <c r="Y25" s="36"/>
      <c r="Z25" s="36">
        <f>Y25*$Y$7</f>
        <v>0</v>
      </c>
      <c r="AA25" s="36"/>
      <c r="AB25" s="55">
        <f>AA25*$AA$7</f>
        <v>0</v>
      </c>
      <c r="AC25" s="47"/>
    </row>
    <row r="26" spans="1:29" s="4" customFormat="1" ht="18.75">
      <c r="A26" s="54"/>
      <c r="B26" s="37"/>
      <c r="C26" s="36"/>
      <c r="D26" s="36"/>
      <c r="E26" s="36">
        <f t="shared" si="0"/>
        <v>0</v>
      </c>
      <c r="F26" s="42">
        <v>0</v>
      </c>
      <c r="G26" s="36">
        <f t="shared" si="1"/>
        <v>0</v>
      </c>
      <c r="H26" s="36">
        <f>G26-K26-I26-J26</f>
        <v>0</v>
      </c>
      <c r="I26" s="36">
        <v>0</v>
      </c>
      <c r="J26" s="36">
        <v>0</v>
      </c>
      <c r="K26" s="36">
        <v>0</v>
      </c>
      <c r="L26" s="36">
        <f t="shared" si="3"/>
        <v>0</v>
      </c>
      <c r="M26" s="36"/>
      <c r="N26" s="36">
        <f t="shared" si="4"/>
        <v>0</v>
      </c>
      <c r="O26" s="36"/>
      <c r="P26" s="36">
        <f t="shared" si="5"/>
        <v>0</v>
      </c>
      <c r="Q26" s="36"/>
      <c r="R26" s="36">
        <f>Q26*Q18</f>
        <v>0</v>
      </c>
      <c r="S26" s="36"/>
      <c r="T26" s="36">
        <f t="shared" si="7"/>
        <v>0</v>
      </c>
      <c r="U26" s="36"/>
      <c r="V26" s="36">
        <f t="shared" si="8"/>
        <v>0</v>
      </c>
      <c r="W26" s="36"/>
      <c r="X26" s="36">
        <f t="shared" si="9"/>
        <v>0</v>
      </c>
      <c r="Y26" s="36"/>
      <c r="Z26" s="36">
        <f t="shared" si="10"/>
        <v>0</v>
      </c>
      <c r="AA26" s="36"/>
      <c r="AB26" s="55">
        <f t="shared" si="11"/>
        <v>0</v>
      </c>
      <c r="AC26" s="47"/>
    </row>
    <row r="27" spans="1:29" s="4" customFormat="1" ht="18.75">
      <c r="A27" s="54"/>
      <c r="B27" s="37"/>
      <c r="C27" s="36"/>
      <c r="D27" s="36"/>
      <c r="E27" s="36">
        <f t="shared" si="0"/>
        <v>0</v>
      </c>
      <c r="F27" s="42">
        <v>0</v>
      </c>
      <c r="G27" s="36">
        <f t="shared" si="1"/>
        <v>0</v>
      </c>
      <c r="H27" s="36">
        <f>G27-K27-J27-I27</f>
        <v>0</v>
      </c>
      <c r="I27" s="36">
        <v>0</v>
      </c>
      <c r="J27" s="36">
        <v>0</v>
      </c>
      <c r="K27" s="36">
        <v>0</v>
      </c>
      <c r="L27" s="36">
        <f t="shared" si="3"/>
        <v>0</v>
      </c>
      <c r="M27" s="36"/>
      <c r="N27" s="36">
        <f t="shared" si="4"/>
        <v>0</v>
      </c>
      <c r="O27" s="36"/>
      <c r="P27" s="36">
        <f t="shared" si="5"/>
        <v>0</v>
      </c>
      <c r="Q27" s="36"/>
      <c r="R27" s="36">
        <f>Q27*Q25</f>
        <v>0</v>
      </c>
      <c r="S27" s="36"/>
      <c r="T27" s="36">
        <f t="shared" si="7"/>
        <v>0</v>
      </c>
      <c r="U27" s="36"/>
      <c r="V27" s="36">
        <f t="shared" si="8"/>
        <v>0</v>
      </c>
      <c r="W27" s="36"/>
      <c r="X27" s="36">
        <f t="shared" si="9"/>
        <v>0</v>
      </c>
      <c r="Y27" s="36"/>
      <c r="Z27" s="36">
        <f t="shared" si="10"/>
        <v>0</v>
      </c>
      <c r="AA27" s="36"/>
      <c r="AB27" s="55">
        <f t="shared" si="11"/>
        <v>0</v>
      </c>
      <c r="AC27" s="47"/>
    </row>
    <row r="28" spans="1:29" s="4" customFormat="1" ht="18.75">
      <c r="A28" s="115" t="s">
        <v>41</v>
      </c>
      <c r="B28" s="116"/>
      <c r="C28" s="45"/>
      <c r="D28" s="45"/>
      <c r="E28" s="46">
        <f aca="true" t="shared" si="20" ref="E28:AB28">SUM(E11:E27)</f>
        <v>60</v>
      </c>
      <c r="F28" s="46">
        <f t="shared" si="20"/>
        <v>1800</v>
      </c>
      <c r="G28" s="46">
        <f t="shared" si="20"/>
        <v>943</v>
      </c>
      <c r="H28" s="46">
        <f t="shared" si="20"/>
        <v>505</v>
      </c>
      <c r="I28" s="46">
        <f t="shared" si="20"/>
        <v>182</v>
      </c>
      <c r="J28" s="46">
        <f t="shared" si="20"/>
        <v>156</v>
      </c>
      <c r="K28" s="46">
        <f t="shared" si="20"/>
        <v>80</v>
      </c>
      <c r="L28" s="46">
        <f t="shared" si="20"/>
        <v>857</v>
      </c>
      <c r="M28" s="46">
        <f t="shared" si="20"/>
        <v>28</v>
      </c>
      <c r="N28" s="46">
        <f t="shared" si="20"/>
        <v>424</v>
      </c>
      <c r="O28" s="46">
        <f t="shared" si="20"/>
        <v>26</v>
      </c>
      <c r="P28" s="46">
        <f t="shared" si="20"/>
        <v>520</v>
      </c>
      <c r="Q28" s="46">
        <f t="shared" si="20"/>
        <v>0</v>
      </c>
      <c r="R28" s="46">
        <f t="shared" si="20"/>
        <v>0</v>
      </c>
      <c r="S28" s="46">
        <f t="shared" si="20"/>
        <v>0</v>
      </c>
      <c r="T28" s="46">
        <f t="shared" si="20"/>
        <v>0</v>
      </c>
      <c r="U28" s="46">
        <f t="shared" si="20"/>
        <v>0</v>
      </c>
      <c r="V28" s="46">
        <f t="shared" si="20"/>
        <v>0</v>
      </c>
      <c r="W28" s="46">
        <f t="shared" si="20"/>
        <v>0</v>
      </c>
      <c r="X28" s="46">
        <f t="shared" si="20"/>
        <v>0</v>
      </c>
      <c r="Y28" s="46">
        <f t="shared" si="20"/>
        <v>0</v>
      </c>
      <c r="Z28" s="46">
        <f t="shared" si="20"/>
        <v>0</v>
      </c>
      <c r="AA28" s="46">
        <f t="shared" si="20"/>
        <v>0</v>
      </c>
      <c r="AB28" s="46">
        <f t="shared" si="20"/>
        <v>0</v>
      </c>
      <c r="AC28" s="47"/>
    </row>
    <row r="29" spans="1:29" ht="19.5" thickBot="1">
      <c r="A29" s="119" t="s">
        <v>43</v>
      </c>
      <c r="B29" s="120"/>
      <c r="C29" s="59"/>
      <c r="D29" s="59"/>
      <c r="E29" s="60">
        <f>E28</f>
        <v>60</v>
      </c>
      <c r="F29" s="60">
        <f aca="true" t="shared" si="21" ref="F29:AB29">F28</f>
        <v>1800</v>
      </c>
      <c r="G29" s="60">
        <f t="shared" si="21"/>
        <v>943</v>
      </c>
      <c r="H29" s="60">
        <f t="shared" si="21"/>
        <v>505</v>
      </c>
      <c r="I29" s="60">
        <f t="shared" si="21"/>
        <v>182</v>
      </c>
      <c r="J29" s="60">
        <f t="shared" si="21"/>
        <v>156</v>
      </c>
      <c r="K29" s="60">
        <f t="shared" si="21"/>
        <v>80</v>
      </c>
      <c r="L29" s="60">
        <f t="shared" si="21"/>
        <v>857</v>
      </c>
      <c r="M29" s="60">
        <f t="shared" si="21"/>
        <v>28</v>
      </c>
      <c r="N29" s="60">
        <f t="shared" si="21"/>
        <v>424</v>
      </c>
      <c r="O29" s="60">
        <f t="shared" si="21"/>
        <v>26</v>
      </c>
      <c r="P29" s="60">
        <f t="shared" si="21"/>
        <v>520</v>
      </c>
      <c r="Q29" s="60">
        <f t="shared" si="21"/>
        <v>0</v>
      </c>
      <c r="R29" s="60">
        <f t="shared" si="21"/>
        <v>0</v>
      </c>
      <c r="S29" s="60">
        <f t="shared" si="21"/>
        <v>0</v>
      </c>
      <c r="T29" s="60">
        <f t="shared" si="21"/>
        <v>0</v>
      </c>
      <c r="U29" s="60">
        <f t="shared" si="21"/>
        <v>0</v>
      </c>
      <c r="V29" s="60">
        <f t="shared" si="21"/>
        <v>0</v>
      </c>
      <c r="W29" s="60">
        <f t="shared" si="21"/>
        <v>0</v>
      </c>
      <c r="X29" s="60">
        <f t="shared" si="21"/>
        <v>0</v>
      </c>
      <c r="Y29" s="60">
        <f t="shared" si="21"/>
        <v>0</v>
      </c>
      <c r="Z29" s="60">
        <f t="shared" si="21"/>
        <v>0</v>
      </c>
      <c r="AA29" s="60">
        <f t="shared" si="21"/>
        <v>0</v>
      </c>
      <c r="AB29" s="60">
        <f t="shared" si="21"/>
        <v>0</v>
      </c>
      <c r="AC29" s="47"/>
    </row>
    <row r="30" spans="1:29" ht="18.75">
      <c r="A30" s="112" t="s">
        <v>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4"/>
      <c r="AC30" s="47"/>
    </row>
    <row r="31" spans="1:106" s="3" customFormat="1" ht="26.25" customHeight="1">
      <c r="A31" s="52" t="s"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7"/>
      <c r="O31" s="8"/>
      <c r="P31" s="7"/>
      <c r="Q31" s="74"/>
      <c r="R31" s="7"/>
      <c r="S31" s="8"/>
      <c r="T31" s="7"/>
      <c r="U31" s="8"/>
      <c r="V31" s="7"/>
      <c r="W31" s="8"/>
      <c r="X31" s="7"/>
      <c r="Y31" s="7"/>
      <c r="Z31" s="7"/>
      <c r="AA31" s="7"/>
      <c r="AB31" s="53"/>
      <c r="AC31" s="48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8.75">
      <c r="A32" s="62" t="s">
        <v>101</v>
      </c>
      <c r="B32" s="67" t="s">
        <v>51</v>
      </c>
      <c r="C32" s="38"/>
      <c r="D32" s="38" t="s">
        <v>52</v>
      </c>
      <c r="E32" s="35">
        <f>F32/30</f>
        <v>3</v>
      </c>
      <c r="F32" s="68">
        <v>90</v>
      </c>
      <c r="G32" s="35">
        <f>N32+P32+R32+T32+V32+X32+Z32+AB32</f>
        <v>56</v>
      </c>
      <c r="H32" s="36">
        <f>G32-K32-I32-J32</f>
        <v>4</v>
      </c>
      <c r="I32" s="35">
        <v>52</v>
      </c>
      <c r="J32" s="35">
        <v>0</v>
      </c>
      <c r="K32" s="35">
        <v>0</v>
      </c>
      <c r="L32" s="35">
        <f>F32-G32</f>
        <v>34</v>
      </c>
      <c r="M32" s="35"/>
      <c r="N32" s="35">
        <f>M32*$M$7</f>
        <v>0</v>
      </c>
      <c r="O32" s="35"/>
      <c r="P32" s="35">
        <f>O32*$O$7</f>
        <v>0</v>
      </c>
      <c r="Q32" s="35">
        <v>1</v>
      </c>
      <c r="R32" s="36">
        <v>16</v>
      </c>
      <c r="S32" s="35">
        <v>2</v>
      </c>
      <c r="T32" s="35">
        <f>S32*$S$7</f>
        <v>40</v>
      </c>
      <c r="U32" s="35"/>
      <c r="V32" s="35">
        <f>U32*$U$7</f>
        <v>0</v>
      </c>
      <c r="W32" s="35"/>
      <c r="X32" s="35">
        <f>W32*$W$7</f>
        <v>0</v>
      </c>
      <c r="Y32" s="35"/>
      <c r="Z32" s="35">
        <f>Y32*$Y$7</f>
        <v>0</v>
      </c>
      <c r="AA32" s="35"/>
      <c r="AB32" s="56">
        <f>AA32*$AA$7</f>
        <v>0</v>
      </c>
      <c r="AC32" s="69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29" s="4" customFormat="1" ht="18.75">
      <c r="A33" s="54" t="s">
        <v>102</v>
      </c>
      <c r="B33" s="37" t="s">
        <v>56</v>
      </c>
      <c r="C33" s="44"/>
      <c r="D33" s="36">
        <v>4</v>
      </c>
      <c r="E33" s="36">
        <f aca="true" t="shared" si="22" ref="E33:E38">F33/30</f>
        <v>3</v>
      </c>
      <c r="F33" s="42">
        <v>90</v>
      </c>
      <c r="G33" s="36">
        <v>46</v>
      </c>
      <c r="H33" s="36">
        <f>G33-K33-I33-J33</f>
        <v>30</v>
      </c>
      <c r="I33" s="36">
        <v>8</v>
      </c>
      <c r="J33" s="36">
        <v>8</v>
      </c>
      <c r="K33" s="36">
        <v>0</v>
      </c>
      <c r="L33" s="36">
        <f aca="true" t="shared" si="23" ref="L33:L38">F33-G33</f>
        <v>44</v>
      </c>
      <c r="M33" s="36"/>
      <c r="N33" s="36">
        <f aca="true" t="shared" si="24" ref="N33:N38">M33*$M$7</f>
        <v>0</v>
      </c>
      <c r="O33" s="36"/>
      <c r="P33" s="36">
        <f aca="true" t="shared" si="25" ref="P33:P38">O33*$O$7</f>
        <v>0</v>
      </c>
      <c r="Q33" s="11"/>
      <c r="R33" s="36">
        <f aca="true" t="shared" si="26" ref="R33:R38">Q33*$Q$7</f>
        <v>0</v>
      </c>
      <c r="S33" s="36">
        <v>2</v>
      </c>
      <c r="T33" s="35">
        <v>46</v>
      </c>
      <c r="U33" s="36"/>
      <c r="V33" s="36">
        <f aca="true" t="shared" si="27" ref="V33:V38">U33*$U$7</f>
        <v>0</v>
      </c>
      <c r="W33" s="36"/>
      <c r="X33" s="36">
        <f aca="true" t="shared" si="28" ref="X33:X38">W33*$W$7</f>
        <v>0</v>
      </c>
      <c r="Y33" s="36"/>
      <c r="Z33" s="36">
        <f aca="true" t="shared" si="29" ref="Z33:Z38">Y33*$Y$7</f>
        <v>0</v>
      </c>
      <c r="AA33" s="36"/>
      <c r="AB33" s="55">
        <f aca="true" t="shared" si="30" ref="AB33:AB38">AA33*$AA$7</f>
        <v>0</v>
      </c>
      <c r="AC33" s="47"/>
    </row>
    <row r="34" spans="1:29" s="4" customFormat="1" ht="18.75">
      <c r="A34" s="54" t="s">
        <v>103</v>
      </c>
      <c r="B34" s="12" t="s">
        <v>57</v>
      </c>
      <c r="C34" s="38" t="s">
        <v>52</v>
      </c>
      <c r="D34" s="36"/>
      <c r="E34" s="36">
        <f t="shared" si="22"/>
        <v>6</v>
      </c>
      <c r="F34" s="42">
        <v>180</v>
      </c>
      <c r="G34" s="36">
        <v>106</v>
      </c>
      <c r="H34" s="36">
        <v>58</v>
      </c>
      <c r="I34" s="36">
        <v>48</v>
      </c>
      <c r="J34" s="36">
        <v>0</v>
      </c>
      <c r="K34" s="36">
        <v>0</v>
      </c>
      <c r="L34" s="36">
        <f t="shared" si="23"/>
        <v>74</v>
      </c>
      <c r="M34" s="36"/>
      <c r="N34" s="36">
        <f t="shared" si="24"/>
        <v>0</v>
      </c>
      <c r="O34" s="36"/>
      <c r="P34" s="36">
        <f t="shared" si="25"/>
        <v>0</v>
      </c>
      <c r="Q34" s="11">
        <v>4</v>
      </c>
      <c r="R34" s="36">
        <f t="shared" si="26"/>
        <v>60</v>
      </c>
      <c r="S34" s="36">
        <v>2</v>
      </c>
      <c r="T34" s="35">
        <v>46</v>
      </c>
      <c r="U34" s="36"/>
      <c r="V34" s="36">
        <f t="shared" si="27"/>
        <v>0</v>
      </c>
      <c r="W34" s="36"/>
      <c r="X34" s="36">
        <f t="shared" si="28"/>
        <v>0</v>
      </c>
      <c r="Y34" s="36"/>
      <c r="Z34" s="36">
        <f t="shared" si="29"/>
        <v>0</v>
      </c>
      <c r="AA34" s="36"/>
      <c r="AB34" s="55">
        <f t="shared" si="30"/>
        <v>0</v>
      </c>
      <c r="AC34" s="47"/>
    </row>
    <row r="35" spans="1:29" s="4" customFormat="1" ht="37.5">
      <c r="A35" s="54" t="s">
        <v>104</v>
      </c>
      <c r="B35" s="75" t="s">
        <v>58</v>
      </c>
      <c r="C35" s="38" t="s">
        <v>52</v>
      </c>
      <c r="D35" s="36"/>
      <c r="E35" s="36">
        <f t="shared" si="22"/>
        <v>5</v>
      </c>
      <c r="F35" s="35">
        <v>150</v>
      </c>
      <c r="G35" s="36">
        <v>106</v>
      </c>
      <c r="H35" s="36">
        <v>64</v>
      </c>
      <c r="I35" s="36">
        <v>10</v>
      </c>
      <c r="J35" s="36">
        <v>32</v>
      </c>
      <c r="K35" s="36">
        <v>0</v>
      </c>
      <c r="L35" s="36">
        <f t="shared" si="23"/>
        <v>44</v>
      </c>
      <c r="M35" s="36"/>
      <c r="N35" s="36">
        <f t="shared" si="24"/>
        <v>0</v>
      </c>
      <c r="O35" s="36"/>
      <c r="P35" s="36">
        <f t="shared" si="25"/>
        <v>0</v>
      </c>
      <c r="Q35" s="36">
        <v>4</v>
      </c>
      <c r="R35" s="36">
        <f t="shared" si="26"/>
        <v>60</v>
      </c>
      <c r="S35" s="36">
        <v>2</v>
      </c>
      <c r="T35" s="35">
        <f aca="true" t="shared" si="31" ref="T35:T42">S35*$S$7</f>
        <v>40</v>
      </c>
      <c r="U35" s="36"/>
      <c r="V35" s="36">
        <f t="shared" si="27"/>
        <v>0</v>
      </c>
      <c r="W35" s="36"/>
      <c r="X35" s="36">
        <f t="shared" si="28"/>
        <v>0</v>
      </c>
      <c r="Y35" s="36"/>
      <c r="Z35" s="36">
        <f t="shared" si="29"/>
        <v>0</v>
      </c>
      <c r="AA35" s="36"/>
      <c r="AB35" s="55">
        <f t="shared" si="30"/>
        <v>0</v>
      </c>
      <c r="AC35" s="47"/>
    </row>
    <row r="36" spans="1:29" s="4" customFormat="1" ht="37.5">
      <c r="A36" s="54" t="s">
        <v>105</v>
      </c>
      <c r="B36" s="12" t="s">
        <v>59</v>
      </c>
      <c r="C36" s="44">
        <v>3</v>
      </c>
      <c r="D36" s="36"/>
      <c r="E36" s="36">
        <f t="shared" si="22"/>
        <v>5</v>
      </c>
      <c r="F36" s="42">
        <v>150</v>
      </c>
      <c r="G36" s="36">
        <v>90</v>
      </c>
      <c r="H36" s="36">
        <v>50</v>
      </c>
      <c r="I36" s="36">
        <v>24</v>
      </c>
      <c r="J36" s="36">
        <v>16</v>
      </c>
      <c r="K36" s="36">
        <v>0</v>
      </c>
      <c r="L36" s="36">
        <f t="shared" si="23"/>
        <v>60</v>
      </c>
      <c r="M36" s="36"/>
      <c r="N36" s="36">
        <f t="shared" si="24"/>
        <v>0</v>
      </c>
      <c r="O36" s="36"/>
      <c r="P36" s="36">
        <f t="shared" si="25"/>
        <v>0</v>
      </c>
      <c r="Q36" s="36">
        <v>6</v>
      </c>
      <c r="R36" s="36">
        <f t="shared" si="26"/>
        <v>90</v>
      </c>
      <c r="S36" s="36"/>
      <c r="T36" s="35">
        <f t="shared" si="31"/>
        <v>0</v>
      </c>
      <c r="U36" s="36"/>
      <c r="V36" s="36">
        <f t="shared" si="27"/>
        <v>0</v>
      </c>
      <c r="W36" s="36"/>
      <c r="X36" s="36">
        <f t="shared" si="28"/>
        <v>0</v>
      </c>
      <c r="Y36" s="36"/>
      <c r="Z36" s="36">
        <f t="shared" si="29"/>
        <v>0</v>
      </c>
      <c r="AA36" s="36"/>
      <c r="AB36" s="55">
        <f t="shared" si="30"/>
        <v>0</v>
      </c>
      <c r="AC36" s="47"/>
    </row>
    <row r="37" spans="1:29" s="4" customFormat="1" ht="37.5">
      <c r="A37" s="54" t="s">
        <v>107</v>
      </c>
      <c r="B37" s="12" t="s">
        <v>60</v>
      </c>
      <c r="C37" s="44"/>
      <c r="D37" s="36">
        <v>4</v>
      </c>
      <c r="E37" s="36">
        <f t="shared" si="22"/>
        <v>4</v>
      </c>
      <c r="F37" s="42">
        <v>120</v>
      </c>
      <c r="G37" s="36">
        <v>60</v>
      </c>
      <c r="H37" s="36">
        <v>34</v>
      </c>
      <c r="I37" s="36">
        <v>16</v>
      </c>
      <c r="J37" s="36">
        <v>10</v>
      </c>
      <c r="K37" s="36">
        <v>0</v>
      </c>
      <c r="L37" s="36">
        <f t="shared" si="23"/>
        <v>60</v>
      </c>
      <c r="M37" s="36"/>
      <c r="N37" s="36">
        <f t="shared" si="24"/>
        <v>0</v>
      </c>
      <c r="O37" s="36"/>
      <c r="P37" s="36">
        <f t="shared" si="25"/>
        <v>0</v>
      </c>
      <c r="Q37" s="36"/>
      <c r="R37" s="36">
        <f t="shared" si="26"/>
        <v>0</v>
      </c>
      <c r="S37" s="36">
        <v>3</v>
      </c>
      <c r="T37" s="35">
        <f t="shared" si="31"/>
        <v>60</v>
      </c>
      <c r="U37" s="36"/>
      <c r="V37" s="36">
        <f t="shared" si="27"/>
        <v>0</v>
      </c>
      <c r="W37" s="36"/>
      <c r="X37" s="36">
        <f t="shared" si="28"/>
        <v>0</v>
      </c>
      <c r="Y37" s="36"/>
      <c r="Z37" s="36">
        <f t="shared" si="29"/>
        <v>0</v>
      </c>
      <c r="AA37" s="36"/>
      <c r="AB37" s="55">
        <f t="shared" si="30"/>
        <v>0</v>
      </c>
      <c r="AC37" s="47"/>
    </row>
    <row r="38" spans="1:29" s="4" customFormat="1" ht="37.5">
      <c r="A38" s="54" t="s">
        <v>108</v>
      </c>
      <c r="B38" s="12" t="s">
        <v>61</v>
      </c>
      <c r="C38" s="44">
        <v>3</v>
      </c>
      <c r="D38" s="36"/>
      <c r="E38" s="36">
        <f t="shared" si="22"/>
        <v>4</v>
      </c>
      <c r="F38" s="42">
        <v>120</v>
      </c>
      <c r="G38" s="36">
        <v>60</v>
      </c>
      <c r="H38" s="36">
        <v>44</v>
      </c>
      <c r="I38" s="36">
        <v>6</v>
      </c>
      <c r="J38" s="36">
        <v>10</v>
      </c>
      <c r="K38" s="36">
        <v>0</v>
      </c>
      <c r="L38" s="36">
        <f t="shared" si="23"/>
        <v>60</v>
      </c>
      <c r="M38" s="36"/>
      <c r="N38" s="36">
        <f t="shared" si="24"/>
        <v>0</v>
      </c>
      <c r="O38" s="36"/>
      <c r="P38" s="36">
        <f t="shared" si="25"/>
        <v>0</v>
      </c>
      <c r="Q38" s="36">
        <v>4</v>
      </c>
      <c r="R38" s="36">
        <f t="shared" si="26"/>
        <v>60</v>
      </c>
      <c r="S38" s="36"/>
      <c r="T38" s="35">
        <f t="shared" si="31"/>
        <v>0</v>
      </c>
      <c r="U38" s="36"/>
      <c r="V38" s="36">
        <f t="shared" si="27"/>
        <v>0</v>
      </c>
      <c r="W38" s="36"/>
      <c r="X38" s="36">
        <f t="shared" si="28"/>
        <v>0</v>
      </c>
      <c r="Y38" s="36"/>
      <c r="Z38" s="36">
        <f t="shared" si="29"/>
        <v>0</v>
      </c>
      <c r="AA38" s="36"/>
      <c r="AB38" s="55">
        <f t="shared" si="30"/>
        <v>0</v>
      </c>
      <c r="AC38" s="47"/>
    </row>
    <row r="39" spans="1:29" s="4" customFormat="1" ht="56.25">
      <c r="A39" s="54" t="s">
        <v>109</v>
      </c>
      <c r="B39" s="12" t="s">
        <v>62</v>
      </c>
      <c r="C39" s="36">
        <v>4</v>
      </c>
      <c r="D39" s="36"/>
      <c r="E39" s="36">
        <f>F39/30</f>
        <v>5</v>
      </c>
      <c r="F39" s="42">
        <v>150</v>
      </c>
      <c r="G39" s="36">
        <v>100</v>
      </c>
      <c r="H39" s="36">
        <v>64</v>
      </c>
      <c r="I39" s="36">
        <v>16</v>
      </c>
      <c r="J39" s="36">
        <v>20</v>
      </c>
      <c r="K39" s="36">
        <v>0</v>
      </c>
      <c r="L39" s="36">
        <f>F39-G39</f>
        <v>50</v>
      </c>
      <c r="M39" s="39"/>
      <c r="N39" s="36">
        <f>M39*$M$7</f>
        <v>0</v>
      </c>
      <c r="O39" s="39"/>
      <c r="P39" s="36">
        <f>O39*$O$7</f>
        <v>0</v>
      </c>
      <c r="Q39" s="39"/>
      <c r="R39" s="36">
        <f>Q39*$Q$7</f>
        <v>0</v>
      </c>
      <c r="S39" s="39">
        <v>5</v>
      </c>
      <c r="T39" s="35">
        <f t="shared" si="31"/>
        <v>100</v>
      </c>
      <c r="U39" s="39"/>
      <c r="V39" s="36">
        <f>U39*$U$7</f>
        <v>0</v>
      </c>
      <c r="W39" s="39"/>
      <c r="X39" s="36">
        <f>W39*$W$7</f>
        <v>0</v>
      </c>
      <c r="Y39" s="39"/>
      <c r="Z39" s="36">
        <f>Y39*$Y$7</f>
        <v>0</v>
      </c>
      <c r="AA39" s="39"/>
      <c r="AB39" s="55">
        <f>AA39*$AA$7</f>
        <v>0</v>
      </c>
      <c r="AC39" s="47"/>
    </row>
    <row r="40" spans="1:29" ht="18.75">
      <c r="A40" s="62" t="s">
        <v>106</v>
      </c>
      <c r="B40" s="12" t="s">
        <v>70</v>
      </c>
      <c r="C40" s="35">
        <v>3</v>
      </c>
      <c r="D40" s="35"/>
      <c r="E40" s="35">
        <f>F40/30</f>
        <v>3</v>
      </c>
      <c r="F40" s="42">
        <v>90</v>
      </c>
      <c r="G40" s="35">
        <v>60</v>
      </c>
      <c r="H40" s="36">
        <v>44</v>
      </c>
      <c r="I40" s="36">
        <v>6</v>
      </c>
      <c r="J40" s="36">
        <v>10</v>
      </c>
      <c r="K40" s="35">
        <v>0</v>
      </c>
      <c r="L40" s="35">
        <f>F40-G40</f>
        <v>30</v>
      </c>
      <c r="M40" s="39"/>
      <c r="N40" s="35">
        <f>M40*$M$7</f>
        <v>0</v>
      </c>
      <c r="O40" s="39"/>
      <c r="P40" s="35">
        <f>O40*$O$7</f>
        <v>0</v>
      </c>
      <c r="Q40" s="39">
        <v>4</v>
      </c>
      <c r="R40" s="36">
        <f>Q40*$Q$7</f>
        <v>60</v>
      </c>
      <c r="S40" s="39"/>
      <c r="T40" s="35">
        <f t="shared" si="31"/>
        <v>0</v>
      </c>
      <c r="U40" s="39"/>
      <c r="V40" s="35">
        <f>U40*$U$7</f>
        <v>0</v>
      </c>
      <c r="W40" s="39"/>
      <c r="X40" s="35">
        <f>W40*$W$7</f>
        <v>0</v>
      </c>
      <c r="Y40" s="40"/>
      <c r="Z40" s="35">
        <f>Y40*$Y$7</f>
        <v>0</v>
      </c>
      <c r="AA40" s="40"/>
      <c r="AB40" s="56">
        <f>AA40*$AA$7</f>
        <v>0</v>
      </c>
      <c r="AC40" s="47"/>
    </row>
    <row r="41" spans="1:29" s="4" customFormat="1" ht="18.75">
      <c r="A41" s="54" t="s">
        <v>110</v>
      </c>
      <c r="B41" s="12" t="s">
        <v>69</v>
      </c>
      <c r="C41" s="36"/>
      <c r="D41" s="36">
        <v>3</v>
      </c>
      <c r="E41" s="36">
        <f>F41/30</f>
        <v>4</v>
      </c>
      <c r="F41" s="42">
        <v>120</v>
      </c>
      <c r="G41" s="36">
        <v>80</v>
      </c>
      <c r="H41" s="36">
        <v>68</v>
      </c>
      <c r="I41" s="36">
        <v>4</v>
      </c>
      <c r="J41" s="36">
        <v>8</v>
      </c>
      <c r="K41" s="36">
        <v>0</v>
      </c>
      <c r="L41" s="36">
        <f>F41-G41</f>
        <v>40</v>
      </c>
      <c r="M41" s="36"/>
      <c r="N41" s="36">
        <f>M41*$M$7</f>
        <v>0</v>
      </c>
      <c r="O41" s="36"/>
      <c r="P41" s="36">
        <f>O41*$O$7</f>
        <v>0</v>
      </c>
      <c r="Q41" s="36">
        <v>5</v>
      </c>
      <c r="R41" s="36">
        <v>80</v>
      </c>
      <c r="S41" s="36"/>
      <c r="T41" s="35">
        <f t="shared" si="31"/>
        <v>0</v>
      </c>
      <c r="U41" s="36"/>
      <c r="V41" s="36">
        <f>U41*$U$7</f>
        <v>0</v>
      </c>
      <c r="W41" s="36"/>
      <c r="X41" s="36">
        <f>W41*$W$7</f>
        <v>0</v>
      </c>
      <c r="Y41" s="36"/>
      <c r="Z41" s="36">
        <f>Y41*$Y$7</f>
        <v>0</v>
      </c>
      <c r="AA41" s="36"/>
      <c r="AB41" s="55">
        <f>AA41*$AA$7</f>
        <v>0</v>
      </c>
      <c r="AC41" s="47"/>
    </row>
    <row r="42" spans="1:29" ht="18.75">
      <c r="A42" s="62" t="s">
        <v>111</v>
      </c>
      <c r="B42" s="12" t="s">
        <v>85</v>
      </c>
      <c r="C42" s="35"/>
      <c r="D42" s="38">
        <v>4</v>
      </c>
      <c r="E42" s="35">
        <f>F42/30</f>
        <v>3</v>
      </c>
      <c r="F42" s="42">
        <v>90</v>
      </c>
      <c r="G42" s="35">
        <v>60</v>
      </c>
      <c r="H42" s="36">
        <v>30</v>
      </c>
      <c r="I42" s="36">
        <v>10</v>
      </c>
      <c r="J42" s="36">
        <v>20</v>
      </c>
      <c r="K42" s="35">
        <v>0</v>
      </c>
      <c r="L42" s="35">
        <f>F42-G42</f>
        <v>30</v>
      </c>
      <c r="M42" s="34"/>
      <c r="N42" s="35">
        <f>M42*$M$7</f>
        <v>0</v>
      </c>
      <c r="O42" s="36"/>
      <c r="P42" s="35">
        <f>O42*$O$7</f>
        <v>0</v>
      </c>
      <c r="Q42" s="36"/>
      <c r="R42" s="36">
        <f>Q42*$Q$7</f>
        <v>0</v>
      </c>
      <c r="S42" s="36">
        <v>3</v>
      </c>
      <c r="T42" s="35">
        <f t="shared" si="31"/>
        <v>60</v>
      </c>
      <c r="U42" s="36"/>
      <c r="V42" s="35">
        <f>U42*$U$7</f>
        <v>0</v>
      </c>
      <c r="W42" s="36"/>
      <c r="X42" s="35">
        <f>W42*$W$7</f>
        <v>0</v>
      </c>
      <c r="Y42" s="36"/>
      <c r="Z42" s="36">
        <f>Y42*$Y$7</f>
        <v>0</v>
      </c>
      <c r="AA42" s="36"/>
      <c r="AB42" s="56">
        <f>AA42*$AA$7</f>
        <v>0</v>
      </c>
      <c r="AC42" s="47"/>
    </row>
    <row r="43" spans="1:29" s="4" customFormat="1" ht="18.75">
      <c r="A43" s="115" t="s">
        <v>41</v>
      </c>
      <c r="B43" s="116"/>
      <c r="C43" s="45"/>
      <c r="D43" s="45"/>
      <c r="E43" s="46">
        <f aca="true" t="shared" si="32" ref="E43:Q43">SUM(E32:E42)</f>
        <v>45</v>
      </c>
      <c r="F43" s="46">
        <f t="shared" si="32"/>
        <v>1350</v>
      </c>
      <c r="G43" s="46">
        <f t="shared" si="32"/>
        <v>824</v>
      </c>
      <c r="H43" s="46">
        <f t="shared" si="32"/>
        <v>490</v>
      </c>
      <c r="I43" s="46">
        <f t="shared" si="32"/>
        <v>200</v>
      </c>
      <c r="J43" s="46">
        <f t="shared" si="32"/>
        <v>134</v>
      </c>
      <c r="K43" s="46">
        <f t="shared" si="32"/>
        <v>0</v>
      </c>
      <c r="L43" s="46">
        <f t="shared" si="32"/>
        <v>526</v>
      </c>
      <c r="M43" s="46">
        <f t="shared" si="32"/>
        <v>0</v>
      </c>
      <c r="N43" s="46">
        <f t="shared" si="32"/>
        <v>0</v>
      </c>
      <c r="O43" s="46">
        <f t="shared" si="32"/>
        <v>0</v>
      </c>
      <c r="P43" s="46">
        <f t="shared" si="32"/>
        <v>0</v>
      </c>
      <c r="Q43" s="46">
        <f t="shared" si="32"/>
        <v>28</v>
      </c>
      <c r="R43" s="46">
        <f aca="true" t="shared" si="33" ref="R43:AB43">SUM(R32:R42)</f>
        <v>426</v>
      </c>
      <c r="S43" s="46">
        <f t="shared" si="33"/>
        <v>19</v>
      </c>
      <c r="T43" s="46">
        <f t="shared" si="33"/>
        <v>392</v>
      </c>
      <c r="U43" s="46">
        <f t="shared" si="33"/>
        <v>0</v>
      </c>
      <c r="V43" s="46">
        <f t="shared" si="33"/>
        <v>0</v>
      </c>
      <c r="W43" s="46">
        <f t="shared" si="33"/>
        <v>0</v>
      </c>
      <c r="X43" s="46">
        <f t="shared" si="33"/>
        <v>0</v>
      </c>
      <c r="Y43" s="46">
        <f t="shared" si="33"/>
        <v>0</v>
      </c>
      <c r="Z43" s="46">
        <f t="shared" si="33"/>
        <v>0</v>
      </c>
      <c r="AA43" s="46">
        <f t="shared" si="33"/>
        <v>0</v>
      </c>
      <c r="AB43" s="57">
        <f t="shared" si="33"/>
        <v>0</v>
      </c>
      <c r="AC43" s="47"/>
    </row>
    <row r="44" spans="1:106" s="7" customFormat="1" ht="26.25" customHeight="1">
      <c r="A44" s="52" t="s">
        <v>32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58"/>
      <c r="AC44" s="49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7" customFormat="1" ht="18.75">
      <c r="A45" s="63" t="s">
        <v>112</v>
      </c>
      <c r="B45" s="12" t="s">
        <v>81</v>
      </c>
      <c r="C45" s="35"/>
      <c r="D45" s="35">
        <v>4</v>
      </c>
      <c r="E45" s="35">
        <f>F45/30</f>
        <v>15</v>
      </c>
      <c r="F45" s="35">
        <v>450</v>
      </c>
      <c r="G45" s="35">
        <v>180</v>
      </c>
      <c r="H45" s="35">
        <v>0</v>
      </c>
      <c r="I45" s="36">
        <v>0</v>
      </c>
      <c r="J45" s="36">
        <v>0</v>
      </c>
      <c r="K45" s="35">
        <v>0</v>
      </c>
      <c r="L45" s="35">
        <f>F45-G45</f>
        <v>270</v>
      </c>
      <c r="M45" s="36"/>
      <c r="N45" s="35">
        <f>M45*$M$7</f>
        <v>0</v>
      </c>
      <c r="O45" s="36"/>
      <c r="P45" s="35">
        <f>O45*$O$7</f>
        <v>0</v>
      </c>
      <c r="Q45" s="36"/>
      <c r="R45" s="35">
        <f>Q45*$Q$7</f>
        <v>0</v>
      </c>
      <c r="S45" s="36">
        <v>9</v>
      </c>
      <c r="T45" s="35">
        <f>S45*$S$7</f>
        <v>180</v>
      </c>
      <c r="U45" s="36"/>
      <c r="V45" s="35">
        <f>U45*$U$7</f>
        <v>0</v>
      </c>
      <c r="W45" s="36"/>
      <c r="X45" s="35">
        <f>W45*$W$7</f>
        <v>0</v>
      </c>
      <c r="Y45" s="35"/>
      <c r="Z45" s="35">
        <f>Y45*$Y$7</f>
        <v>0</v>
      </c>
      <c r="AA45" s="35"/>
      <c r="AB45" s="56">
        <f>AA45*$AA$7</f>
        <v>0</v>
      </c>
      <c r="AC45" s="49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106" s="7" customFormat="1" ht="18.75">
      <c r="A46" s="63"/>
      <c r="B46" s="24"/>
      <c r="C46" s="35"/>
      <c r="D46" s="35"/>
      <c r="E46" s="35">
        <f>F46/30</f>
        <v>0</v>
      </c>
      <c r="F46" s="35">
        <v>0</v>
      </c>
      <c r="G46" s="35">
        <f>N46+P46+R46+T46+V46+X46+Z46+AB46</f>
        <v>0</v>
      </c>
      <c r="H46" s="35">
        <v>0</v>
      </c>
      <c r="I46" s="36">
        <v>0</v>
      </c>
      <c r="J46" s="36">
        <v>0</v>
      </c>
      <c r="K46" s="35">
        <v>0</v>
      </c>
      <c r="L46" s="35">
        <f>F46-G46</f>
        <v>0</v>
      </c>
      <c r="M46" s="36"/>
      <c r="N46" s="35">
        <f>M46*$M$7</f>
        <v>0</v>
      </c>
      <c r="O46" s="36"/>
      <c r="P46" s="35">
        <f>O46*$O$7</f>
        <v>0</v>
      </c>
      <c r="Q46" s="36"/>
      <c r="R46" s="35">
        <f>Q46*$Q$7</f>
        <v>0</v>
      </c>
      <c r="S46" s="36"/>
      <c r="T46" s="35">
        <f>S46*$S$7</f>
        <v>0</v>
      </c>
      <c r="U46" s="36"/>
      <c r="V46" s="35">
        <f>U46*$U$7</f>
        <v>0</v>
      </c>
      <c r="W46" s="36"/>
      <c r="X46" s="35">
        <f>W46*$W$7</f>
        <v>0</v>
      </c>
      <c r="Y46" s="35"/>
      <c r="Z46" s="35">
        <f>Y46*$Y$7</f>
        <v>0</v>
      </c>
      <c r="AA46" s="35"/>
      <c r="AB46" s="56">
        <f>AA46*$AA$7</f>
        <v>0</v>
      </c>
      <c r="AC46" s="49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  <row r="47" spans="1:106" s="7" customFormat="1" ht="18.75">
      <c r="A47" s="63"/>
      <c r="B47" s="24"/>
      <c r="C47" s="35"/>
      <c r="D47" s="35"/>
      <c r="E47" s="35">
        <f>F47/30</f>
        <v>0</v>
      </c>
      <c r="F47" s="35">
        <v>0</v>
      </c>
      <c r="G47" s="35">
        <f>N47+P47+R47+T47+V47+X47+Z47+AB47</f>
        <v>0</v>
      </c>
      <c r="H47" s="35">
        <v>0</v>
      </c>
      <c r="I47" s="36">
        <v>0</v>
      </c>
      <c r="J47" s="36">
        <v>0</v>
      </c>
      <c r="K47" s="35">
        <v>0</v>
      </c>
      <c r="L47" s="35">
        <f>F47-G47</f>
        <v>0</v>
      </c>
      <c r="M47" s="36"/>
      <c r="N47" s="35">
        <f>M47*$M$7</f>
        <v>0</v>
      </c>
      <c r="O47" s="36"/>
      <c r="P47" s="35">
        <f>O47*$O$7</f>
        <v>0</v>
      </c>
      <c r="Q47" s="36"/>
      <c r="R47" s="35">
        <f>Q47*$Q$7</f>
        <v>0</v>
      </c>
      <c r="S47" s="36"/>
      <c r="T47" s="35">
        <f>S47*$S$7</f>
        <v>0</v>
      </c>
      <c r="U47" s="36"/>
      <c r="V47" s="35">
        <f>U47*$U$7</f>
        <v>0</v>
      </c>
      <c r="W47" s="36"/>
      <c r="X47" s="35">
        <f>W47*$W$7</f>
        <v>0</v>
      </c>
      <c r="Y47" s="35"/>
      <c r="Z47" s="35">
        <f>Y47*$Y$7</f>
        <v>0</v>
      </c>
      <c r="AA47" s="35"/>
      <c r="AB47" s="56">
        <f>AA47*$AA$7</f>
        <v>0</v>
      </c>
      <c r="AC47" s="4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</row>
    <row r="48" spans="1:106" s="7" customFormat="1" ht="18.75">
      <c r="A48" s="63"/>
      <c r="B48" s="24"/>
      <c r="C48" s="35"/>
      <c r="D48" s="35"/>
      <c r="E48" s="35">
        <f>F48/30</f>
        <v>0</v>
      </c>
      <c r="F48" s="35">
        <v>0</v>
      </c>
      <c r="G48" s="35">
        <f>N48+P48+R48+T48+V48+X48+Z48+AB48</f>
        <v>0</v>
      </c>
      <c r="H48" s="35">
        <v>0</v>
      </c>
      <c r="I48" s="36">
        <v>0</v>
      </c>
      <c r="J48" s="36">
        <v>0</v>
      </c>
      <c r="K48" s="35">
        <v>0</v>
      </c>
      <c r="L48" s="35">
        <f>F48-G48</f>
        <v>0</v>
      </c>
      <c r="M48" s="36"/>
      <c r="N48" s="35">
        <f>M48*$M$7</f>
        <v>0</v>
      </c>
      <c r="O48" s="36"/>
      <c r="P48" s="35">
        <f>O48*$O$7</f>
        <v>0</v>
      </c>
      <c r="Q48" s="36"/>
      <c r="R48" s="35">
        <f>Q48*$Q$7</f>
        <v>0</v>
      </c>
      <c r="S48" s="36"/>
      <c r="T48" s="35">
        <f>S48*$S$7</f>
        <v>0</v>
      </c>
      <c r="U48" s="36"/>
      <c r="V48" s="35">
        <f>U48*$U$7</f>
        <v>0</v>
      </c>
      <c r="W48" s="36"/>
      <c r="X48" s="35">
        <f>W48*$W$7</f>
        <v>0</v>
      </c>
      <c r="Y48" s="35"/>
      <c r="Z48" s="35">
        <f>Y48*$Y$7</f>
        <v>0</v>
      </c>
      <c r="AA48" s="35"/>
      <c r="AB48" s="56">
        <f>AA48*$AA$7</f>
        <v>0</v>
      </c>
      <c r="AC48" s="49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1:106" s="7" customFormat="1" ht="39" customHeight="1">
      <c r="A49" s="117" t="s">
        <v>42</v>
      </c>
      <c r="B49" s="118"/>
      <c r="C49" s="45"/>
      <c r="D49" s="45"/>
      <c r="E49" s="46">
        <f>SUM(E45:E48)</f>
        <v>15</v>
      </c>
      <c r="F49" s="46">
        <f aca="true" t="shared" si="34" ref="F49:AB49">SUM(F45:F48)</f>
        <v>450</v>
      </c>
      <c r="G49" s="46">
        <f t="shared" si="34"/>
        <v>180</v>
      </c>
      <c r="H49" s="46">
        <f t="shared" si="34"/>
        <v>0</v>
      </c>
      <c r="I49" s="46">
        <f t="shared" si="34"/>
        <v>0</v>
      </c>
      <c r="J49" s="46">
        <f t="shared" si="34"/>
        <v>0</v>
      </c>
      <c r="K49" s="46">
        <f t="shared" si="34"/>
        <v>0</v>
      </c>
      <c r="L49" s="46">
        <f t="shared" si="34"/>
        <v>270</v>
      </c>
      <c r="M49" s="46">
        <f t="shared" si="34"/>
        <v>0</v>
      </c>
      <c r="N49" s="46">
        <f t="shared" si="34"/>
        <v>0</v>
      </c>
      <c r="O49" s="46">
        <f t="shared" si="34"/>
        <v>0</v>
      </c>
      <c r="P49" s="46">
        <f t="shared" si="34"/>
        <v>0</v>
      </c>
      <c r="Q49" s="46">
        <f t="shared" si="34"/>
        <v>0</v>
      </c>
      <c r="R49" s="46">
        <f t="shared" si="34"/>
        <v>0</v>
      </c>
      <c r="S49" s="46">
        <f t="shared" si="34"/>
        <v>9</v>
      </c>
      <c r="T49" s="46">
        <f t="shared" si="34"/>
        <v>180</v>
      </c>
      <c r="U49" s="46">
        <f t="shared" si="34"/>
        <v>0</v>
      </c>
      <c r="V49" s="46">
        <f t="shared" si="34"/>
        <v>0</v>
      </c>
      <c r="W49" s="46">
        <f t="shared" si="34"/>
        <v>0</v>
      </c>
      <c r="X49" s="46">
        <f t="shared" si="34"/>
        <v>0</v>
      </c>
      <c r="Y49" s="46">
        <f t="shared" si="34"/>
        <v>0</v>
      </c>
      <c r="Z49" s="46">
        <f t="shared" si="34"/>
        <v>0</v>
      </c>
      <c r="AA49" s="46">
        <f t="shared" si="34"/>
        <v>0</v>
      </c>
      <c r="AB49" s="46">
        <f t="shared" si="34"/>
        <v>0</v>
      </c>
      <c r="AC49" s="49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</row>
    <row r="50" spans="1:29" ht="19.5" thickBot="1">
      <c r="A50" s="119" t="s">
        <v>43</v>
      </c>
      <c r="B50" s="120"/>
      <c r="C50" s="59"/>
      <c r="D50" s="59"/>
      <c r="E50" s="60">
        <f aca="true" t="shared" si="35" ref="E50:AB50">E43+E49</f>
        <v>60</v>
      </c>
      <c r="F50" s="60">
        <f t="shared" si="35"/>
        <v>1800</v>
      </c>
      <c r="G50" s="60">
        <f t="shared" si="35"/>
        <v>1004</v>
      </c>
      <c r="H50" s="60">
        <f t="shared" si="35"/>
        <v>490</v>
      </c>
      <c r="I50" s="60">
        <f t="shared" si="35"/>
        <v>200</v>
      </c>
      <c r="J50" s="60">
        <f t="shared" si="35"/>
        <v>134</v>
      </c>
      <c r="K50" s="60">
        <f t="shared" si="35"/>
        <v>0</v>
      </c>
      <c r="L50" s="60">
        <f t="shared" si="35"/>
        <v>796</v>
      </c>
      <c r="M50" s="60">
        <f t="shared" si="35"/>
        <v>0</v>
      </c>
      <c r="N50" s="60">
        <f t="shared" si="35"/>
        <v>0</v>
      </c>
      <c r="O50" s="60">
        <f t="shared" si="35"/>
        <v>0</v>
      </c>
      <c r="P50" s="60">
        <f t="shared" si="35"/>
        <v>0</v>
      </c>
      <c r="Q50" s="60">
        <f t="shared" si="35"/>
        <v>28</v>
      </c>
      <c r="R50" s="60">
        <f t="shared" si="35"/>
        <v>426</v>
      </c>
      <c r="S50" s="60">
        <f t="shared" si="35"/>
        <v>28</v>
      </c>
      <c r="T50" s="60">
        <f t="shared" si="35"/>
        <v>572</v>
      </c>
      <c r="U50" s="60">
        <f t="shared" si="35"/>
        <v>0</v>
      </c>
      <c r="V50" s="60">
        <f t="shared" si="35"/>
        <v>0</v>
      </c>
      <c r="W50" s="60">
        <f t="shared" si="35"/>
        <v>0</v>
      </c>
      <c r="X50" s="60">
        <f t="shared" si="35"/>
        <v>0</v>
      </c>
      <c r="Y50" s="60">
        <f t="shared" si="35"/>
        <v>0</v>
      </c>
      <c r="Z50" s="60">
        <f t="shared" si="35"/>
        <v>0</v>
      </c>
      <c r="AA50" s="60">
        <f t="shared" si="35"/>
        <v>0</v>
      </c>
      <c r="AB50" s="61">
        <f t="shared" si="35"/>
        <v>0</v>
      </c>
      <c r="AC50" s="47"/>
    </row>
    <row r="51" spans="1:29" ht="18.75">
      <c r="A51" s="112" t="s">
        <v>9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47"/>
    </row>
    <row r="52" spans="1:106" s="3" customFormat="1" ht="26.25" customHeight="1">
      <c r="A52" s="52" t="s">
        <v>31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7"/>
      <c r="Z52" s="7"/>
      <c r="AA52" s="7"/>
      <c r="AB52" s="53"/>
      <c r="AC52" s="48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</row>
    <row r="53" spans="1:106" ht="18.75">
      <c r="A53" s="62" t="s">
        <v>101</v>
      </c>
      <c r="B53" s="67" t="s">
        <v>53</v>
      </c>
      <c r="C53" s="38"/>
      <c r="D53" s="38" t="s">
        <v>54</v>
      </c>
      <c r="E53" s="35">
        <f>F53/30</f>
        <v>3</v>
      </c>
      <c r="F53" s="68">
        <v>90</v>
      </c>
      <c r="G53" s="35">
        <f>N53+P53+R53+T53+V53+X53+Z53+AB53</f>
        <v>56</v>
      </c>
      <c r="H53" s="36">
        <f aca="true" t="shared" si="36" ref="H53:H64">G53-K53-I53-J53</f>
        <v>0</v>
      </c>
      <c r="I53" s="35">
        <v>56</v>
      </c>
      <c r="J53" s="35">
        <v>0</v>
      </c>
      <c r="K53" s="35">
        <v>0</v>
      </c>
      <c r="L53" s="35">
        <f>F53-G53</f>
        <v>34</v>
      </c>
      <c r="M53" s="40"/>
      <c r="N53" s="35">
        <f>M53*$M$7</f>
        <v>0</v>
      </c>
      <c r="O53" s="40"/>
      <c r="P53" s="35">
        <f>O53*$O$7</f>
        <v>0</v>
      </c>
      <c r="Q53" s="40"/>
      <c r="R53" s="35">
        <f>Q53*$Q$7</f>
        <v>0</v>
      </c>
      <c r="S53" s="40"/>
      <c r="T53" s="35">
        <f>S53*$S$7</f>
        <v>0</v>
      </c>
      <c r="U53" s="40">
        <v>1</v>
      </c>
      <c r="V53" s="36">
        <v>16</v>
      </c>
      <c r="W53" s="40">
        <v>2</v>
      </c>
      <c r="X53" s="35">
        <v>40</v>
      </c>
      <c r="Y53" s="40"/>
      <c r="Z53" s="35">
        <f>Y53*$Y$7</f>
        <v>0</v>
      </c>
      <c r="AA53" s="40"/>
      <c r="AB53" s="56">
        <f>AA53*$AA$7</f>
        <v>0</v>
      </c>
      <c r="AC53" s="69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29" s="4" customFormat="1" ht="18.75">
      <c r="A54" s="54" t="s">
        <v>113</v>
      </c>
      <c r="B54" s="12" t="s">
        <v>64</v>
      </c>
      <c r="C54" s="36">
        <v>5</v>
      </c>
      <c r="D54" s="36"/>
      <c r="E54" s="36">
        <f aca="true" t="shared" si="37" ref="E54:E64">F54/30</f>
        <v>4</v>
      </c>
      <c r="F54" s="42">
        <v>120</v>
      </c>
      <c r="G54" s="36">
        <v>74</v>
      </c>
      <c r="H54" s="36">
        <v>54</v>
      </c>
      <c r="I54" s="36">
        <v>0</v>
      </c>
      <c r="J54" s="36">
        <v>18</v>
      </c>
      <c r="K54" s="36">
        <v>0</v>
      </c>
      <c r="L54" s="36">
        <f>F54-G54</f>
        <v>46</v>
      </c>
      <c r="M54" s="39"/>
      <c r="N54" s="36">
        <f aca="true" t="shared" si="38" ref="N54:N64">M54*$M$7</f>
        <v>0</v>
      </c>
      <c r="O54" s="39"/>
      <c r="P54" s="36">
        <f aca="true" t="shared" si="39" ref="P54:P64">O54*$O$7</f>
        <v>0</v>
      </c>
      <c r="Q54" s="39"/>
      <c r="R54" s="36">
        <f aca="true" t="shared" si="40" ref="R54:R64">Q54*$Q$7</f>
        <v>0</v>
      </c>
      <c r="S54" s="39"/>
      <c r="T54" s="36">
        <f aca="true" t="shared" si="41" ref="T54:T64">S54*$S$7</f>
        <v>0</v>
      </c>
      <c r="U54" s="39">
        <v>5</v>
      </c>
      <c r="V54" s="36">
        <v>74</v>
      </c>
      <c r="W54" s="39"/>
      <c r="X54" s="35">
        <f aca="true" t="shared" si="42" ref="X54:X64">W54*$W$7</f>
        <v>0</v>
      </c>
      <c r="Y54" s="39"/>
      <c r="Z54" s="36">
        <f aca="true" t="shared" si="43" ref="Z54:Z64">Y54*$Y$7</f>
        <v>0</v>
      </c>
      <c r="AA54" s="39"/>
      <c r="AB54" s="55">
        <f aca="true" t="shared" si="44" ref="AB54:AB64">AA54*$AA$7</f>
        <v>0</v>
      </c>
      <c r="AC54" s="47"/>
    </row>
    <row r="55" spans="1:29" s="4" customFormat="1" ht="37.5">
      <c r="A55" s="54" t="s">
        <v>114</v>
      </c>
      <c r="B55" s="12" t="s">
        <v>65</v>
      </c>
      <c r="C55" s="36" t="s">
        <v>54</v>
      </c>
      <c r="D55" s="36"/>
      <c r="E55" s="36">
        <f t="shared" si="37"/>
        <v>6</v>
      </c>
      <c r="F55" s="42">
        <v>180</v>
      </c>
      <c r="G55" s="36">
        <v>120</v>
      </c>
      <c r="H55" s="36">
        <v>100</v>
      </c>
      <c r="I55" s="36">
        <v>20</v>
      </c>
      <c r="J55" s="36">
        <v>0</v>
      </c>
      <c r="K55" s="36">
        <v>0</v>
      </c>
      <c r="L55" s="36">
        <f aca="true" t="shared" si="45" ref="L55:L64">F55-G55</f>
        <v>60</v>
      </c>
      <c r="M55" s="39"/>
      <c r="N55" s="36">
        <f t="shared" si="38"/>
        <v>0</v>
      </c>
      <c r="O55" s="39"/>
      <c r="P55" s="36">
        <f t="shared" si="39"/>
        <v>0</v>
      </c>
      <c r="Q55" s="39"/>
      <c r="R55" s="36">
        <f t="shared" si="40"/>
        <v>0</v>
      </c>
      <c r="S55" s="39"/>
      <c r="T55" s="36">
        <f t="shared" si="41"/>
        <v>0</v>
      </c>
      <c r="U55" s="39">
        <v>3</v>
      </c>
      <c r="V55" s="36">
        <v>40</v>
      </c>
      <c r="W55" s="39">
        <v>6</v>
      </c>
      <c r="X55" s="35">
        <v>80</v>
      </c>
      <c r="Y55" s="39"/>
      <c r="Z55" s="36">
        <f t="shared" si="43"/>
        <v>0</v>
      </c>
      <c r="AA55" s="39"/>
      <c r="AB55" s="55">
        <f t="shared" si="44"/>
        <v>0</v>
      </c>
      <c r="AC55" s="47"/>
    </row>
    <row r="56" spans="1:29" s="4" customFormat="1" ht="37.5">
      <c r="A56" s="54" t="s">
        <v>115</v>
      </c>
      <c r="B56" s="12" t="s">
        <v>66</v>
      </c>
      <c r="C56" s="36">
        <v>6</v>
      </c>
      <c r="D56" s="36"/>
      <c r="E56" s="36">
        <f t="shared" si="37"/>
        <v>3</v>
      </c>
      <c r="F56" s="42">
        <v>90</v>
      </c>
      <c r="G56" s="36">
        <v>60</v>
      </c>
      <c r="H56" s="36">
        <v>40</v>
      </c>
      <c r="I56" s="36">
        <v>10</v>
      </c>
      <c r="J56" s="36">
        <v>10</v>
      </c>
      <c r="K56" s="36">
        <v>0</v>
      </c>
      <c r="L56" s="36">
        <f t="shared" si="45"/>
        <v>30</v>
      </c>
      <c r="M56" s="39"/>
      <c r="N56" s="36">
        <f t="shared" si="38"/>
        <v>0</v>
      </c>
      <c r="O56" s="39"/>
      <c r="P56" s="36">
        <f t="shared" si="39"/>
        <v>0</v>
      </c>
      <c r="Q56" s="39"/>
      <c r="R56" s="36">
        <f t="shared" si="40"/>
        <v>0</v>
      </c>
      <c r="S56" s="39"/>
      <c r="T56" s="36">
        <f t="shared" si="41"/>
        <v>0</v>
      </c>
      <c r="U56" s="39"/>
      <c r="V56" s="36">
        <f aca="true" t="shared" si="46" ref="V56:V64">U56*$U$7</f>
        <v>0</v>
      </c>
      <c r="W56" s="39">
        <v>4</v>
      </c>
      <c r="X56" s="35">
        <v>60</v>
      </c>
      <c r="Y56" s="39"/>
      <c r="Z56" s="36">
        <f t="shared" si="43"/>
        <v>0</v>
      </c>
      <c r="AA56" s="39"/>
      <c r="AB56" s="55">
        <f t="shared" si="44"/>
        <v>0</v>
      </c>
      <c r="AC56" s="47"/>
    </row>
    <row r="57" spans="1:29" s="4" customFormat="1" ht="18.75">
      <c r="A57" s="54" t="s">
        <v>116</v>
      </c>
      <c r="B57" s="37" t="s">
        <v>63</v>
      </c>
      <c r="C57" s="36">
        <v>5</v>
      </c>
      <c r="D57" s="36"/>
      <c r="E57" s="36">
        <f t="shared" si="37"/>
        <v>3</v>
      </c>
      <c r="F57" s="42">
        <v>90</v>
      </c>
      <c r="G57" s="36">
        <v>46</v>
      </c>
      <c r="H57" s="36">
        <v>40</v>
      </c>
      <c r="I57" s="36">
        <v>0</v>
      </c>
      <c r="J57" s="36">
        <v>6</v>
      </c>
      <c r="K57" s="36">
        <v>0</v>
      </c>
      <c r="L57" s="36">
        <f t="shared" si="45"/>
        <v>44</v>
      </c>
      <c r="M57" s="39"/>
      <c r="N57" s="36">
        <f t="shared" si="38"/>
        <v>0</v>
      </c>
      <c r="O57" s="39"/>
      <c r="P57" s="36">
        <f t="shared" si="39"/>
        <v>0</v>
      </c>
      <c r="Q57" s="39"/>
      <c r="R57" s="36">
        <f t="shared" si="40"/>
        <v>0</v>
      </c>
      <c r="S57" s="39"/>
      <c r="T57" s="36">
        <f t="shared" si="41"/>
        <v>0</v>
      </c>
      <c r="U57" s="39">
        <v>3</v>
      </c>
      <c r="V57" s="36">
        <v>46</v>
      </c>
      <c r="W57" s="39"/>
      <c r="X57" s="35">
        <f t="shared" si="42"/>
        <v>0</v>
      </c>
      <c r="Y57" s="39"/>
      <c r="Z57" s="36">
        <f t="shared" si="43"/>
        <v>0</v>
      </c>
      <c r="AA57" s="39"/>
      <c r="AB57" s="55">
        <f t="shared" si="44"/>
        <v>0</v>
      </c>
      <c r="AC57" s="47"/>
    </row>
    <row r="58" spans="1:29" s="4" customFormat="1" ht="18.75">
      <c r="A58" s="54" t="s">
        <v>118</v>
      </c>
      <c r="B58" s="22" t="s">
        <v>76</v>
      </c>
      <c r="C58" s="36">
        <v>5</v>
      </c>
      <c r="D58" s="36"/>
      <c r="E58" s="36">
        <f t="shared" si="37"/>
        <v>3</v>
      </c>
      <c r="F58" s="42">
        <v>90</v>
      </c>
      <c r="G58" s="36">
        <v>46</v>
      </c>
      <c r="H58" s="36">
        <f t="shared" si="36"/>
        <v>30</v>
      </c>
      <c r="I58" s="36">
        <v>6</v>
      </c>
      <c r="J58" s="36">
        <v>10</v>
      </c>
      <c r="K58" s="36">
        <v>0</v>
      </c>
      <c r="L58" s="36">
        <f t="shared" si="45"/>
        <v>44</v>
      </c>
      <c r="M58" s="39"/>
      <c r="N58" s="36">
        <f t="shared" si="38"/>
        <v>0</v>
      </c>
      <c r="O58" s="39"/>
      <c r="P58" s="36">
        <f t="shared" si="39"/>
        <v>0</v>
      </c>
      <c r="Q58" s="39"/>
      <c r="R58" s="36">
        <f t="shared" si="40"/>
        <v>0</v>
      </c>
      <c r="S58" s="39"/>
      <c r="T58" s="36">
        <f t="shared" si="41"/>
        <v>0</v>
      </c>
      <c r="U58" s="39">
        <v>3</v>
      </c>
      <c r="V58" s="36">
        <v>46</v>
      </c>
      <c r="W58" s="39"/>
      <c r="X58" s="35">
        <f t="shared" si="42"/>
        <v>0</v>
      </c>
      <c r="Y58" s="39"/>
      <c r="Z58" s="36">
        <f t="shared" si="43"/>
        <v>0</v>
      </c>
      <c r="AA58" s="39"/>
      <c r="AB58" s="55">
        <f t="shared" si="44"/>
        <v>0</v>
      </c>
      <c r="AC58" s="47"/>
    </row>
    <row r="59" spans="1:29" s="4" customFormat="1" ht="37.5">
      <c r="A59" s="54" t="s">
        <v>119</v>
      </c>
      <c r="B59" s="12" t="s">
        <v>67</v>
      </c>
      <c r="C59" s="36"/>
      <c r="D59" s="36">
        <v>6</v>
      </c>
      <c r="E59" s="36">
        <f t="shared" si="37"/>
        <v>3</v>
      </c>
      <c r="F59" s="42">
        <v>90</v>
      </c>
      <c r="G59" s="36">
        <v>54</v>
      </c>
      <c r="H59" s="36">
        <f t="shared" si="36"/>
        <v>54</v>
      </c>
      <c r="I59" s="36">
        <v>0</v>
      </c>
      <c r="J59" s="36">
        <v>0</v>
      </c>
      <c r="K59" s="36">
        <v>0</v>
      </c>
      <c r="L59" s="36">
        <f t="shared" si="45"/>
        <v>36</v>
      </c>
      <c r="M59" s="39"/>
      <c r="N59" s="36">
        <f t="shared" si="38"/>
        <v>0</v>
      </c>
      <c r="O59" s="39"/>
      <c r="P59" s="36">
        <f t="shared" si="39"/>
        <v>0</v>
      </c>
      <c r="Q59" s="39"/>
      <c r="R59" s="36">
        <f t="shared" si="40"/>
        <v>0</v>
      </c>
      <c r="S59" s="39"/>
      <c r="T59" s="36">
        <f t="shared" si="41"/>
        <v>0</v>
      </c>
      <c r="U59" s="39"/>
      <c r="V59" s="36">
        <f t="shared" si="46"/>
        <v>0</v>
      </c>
      <c r="W59" s="39"/>
      <c r="X59" s="35">
        <v>54</v>
      </c>
      <c r="Y59" s="39"/>
      <c r="Z59" s="36">
        <f t="shared" si="43"/>
        <v>0</v>
      </c>
      <c r="AA59" s="39"/>
      <c r="AB59" s="55">
        <f t="shared" si="44"/>
        <v>0</v>
      </c>
      <c r="AC59" s="47"/>
    </row>
    <row r="60" spans="1:29" s="4" customFormat="1" ht="37.5">
      <c r="A60" s="54" t="s">
        <v>120</v>
      </c>
      <c r="B60" s="12" t="s">
        <v>68</v>
      </c>
      <c r="C60" s="36"/>
      <c r="D60" s="36">
        <v>6</v>
      </c>
      <c r="E60" s="36">
        <f t="shared" si="37"/>
        <v>5</v>
      </c>
      <c r="F60" s="42">
        <v>150</v>
      </c>
      <c r="G60" s="36">
        <f>N60+P60+R60+T60+V60+X60+Z60+AB60</f>
        <v>0</v>
      </c>
      <c r="H60" s="36">
        <f t="shared" si="36"/>
        <v>0</v>
      </c>
      <c r="I60" s="36">
        <v>0</v>
      </c>
      <c r="J60" s="36">
        <v>0</v>
      </c>
      <c r="K60" s="36">
        <v>0</v>
      </c>
      <c r="L60" s="36">
        <f t="shared" si="45"/>
        <v>150</v>
      </c>
      <c r="M60" s="39"/>
      <c r="N60" s="36">
        <f t="shared" si="38"/>
        <v>0</v>
      </c>
      <c r="O60" s="39"/>
      <c r="P60" s="36">
        <f t="shared" si="39"/>
        <v>0</v>
      </c>
      <c r="Q60" s="39"/>
      <c r="R60" s="36">
        <f t="shared" si="40"/>
        <v>0</v>
      </c>
      <c r="S60" s="39"/>
      <c r="T60" s="36">
        <f t="shared" si="41"/>
        <v>0</v>
      </c>
      <c r="U60" s="39"/>
      <c r="V60" s="36">
        <f t="shared" si="46"/>
        <v>0</v>
      </c>
      <c r="W60" s="39"/>
      <c r="X60" s="35">
        <f t="shared" si="42"/>
        <v>0</v>
      </c>
      <c r="Y60" s="39"/>
      <c r="Z60" s="36">
        <f t="shared" si="43"/>
        <v>0</v>
      </c>
      <c r="AA60" s="39"/>
      <c r="AB60" s="55">
        <f t="shared" si="44"/>
        <v>0</v>
      </c>
      <c r="AC60" s="47"/>
    </row>
    <row r="61" spans="1:29" s="4" customFormat="1" ht="18.75">
      <c r="A61" s="54"/>
      <c r="B61" s="37"/>
      <c r="C61" s="36"/>
      <c r="D61" s="36"/>
      <c r="E61" s="36">
        <f t="shared" si="37"/>
        <v>0</v>
      </c>
      <c r="F61" s="42">
        <v>0</v>
      </c>
      <c r="G61" s="36">
        <f>N61+P61+R61+T61+V61+X61+Z61+AB61</f>
        <v>0</v>
      </c>
      <c r="H61" s="36">
        <f t="shared" si="36"/>
        <v>0</v>
      </c>
      <c r="I61" s="36">
        <v>0</v>
      </c>
      <c r="J61" s="36">
        <v>0</v>
      </c>
      <c r="K61" s="36">
        <v>0</v>
      </c>
      <c r="L61" s="36">
        <f t="shared" si="45"/>
        <v>0</v>
      </c>
      <c r="M61" s="39"/>
      <c r="N61" s="36">
        <f t="shared" si="38"/>
        <v>0</v>
      </c>
      <c r="O61" s="39"/>
      <c r="P61" s="36">
        <f t="shared" si="39"/>
        <v>0</v>
      </c>
      <c r="Q61" s="39"/>
      <c r="R61" s="36">
        <f t="shared" si="40"/>
        <v>0</v>
      </c>
      <c r="S61" s="39"/>
      <c r="T61" s="36">
        <f t="shared" si="41"/>
        <v>0</v>
      </c>
      <c r="U61" s="39"/>
      <c r="V61" s="36">
        <f t="shared" si="46"/>
        <v>0</v>
      </c>
      <c r="W61" s="39"/>
      <c r="X61" s="35">
        <f t="shared" si="42"/>
        <v>0</v>
      </c>
      <c r="Y61" s="39"/>
      <c r="Z61" s="36">
        <f t="shared" si="43"/>
        <v>0</v>
      </c>
      <c r="AA61" s="39"/>
      <c r="AB61" s="55">
        <f t="shared" si="44"/>
        <v>0</v>
      </c>
      <c r="AC61" s="47"/>
    </row>
    <row r="62" spans="1:29" s="4" customFormat="1" ht="18.75">
      <c r="A62" s="54"/>
      <c r="B62" s="37"/>
      <c r="C62" s="36"/>
      <c r="D62" s="36"/>
      <c r="E62" s="36">
        <f t="shared" si="37"/>
        <v>0</v>
      </c>
      <c r="F62" s="42">
        <v>0</v>
      </c>
      <c r="G62" s="36">
        <f>N62+P62+R62+T62+V62+X62+Z62+AB62</f>
        <v>0</v>
      </c>
      <c r="H62" s="36">
        <f t="shared" si="36"/>
        <v>0</v>
      </c>
      <c r="I62" s="36">
        <v>0</v>
      </c>
      <c r="J62" s="36">
        <v>0</v>
      </c>
      <c r="K62" s="36">
        <v>0</v>
      </c>
      <c r="L62" s="36">
        <f t="shared" si="45"/>
        <v>0</v>
      </c>
      <c r="M62" s="39"/>
      <c r="N62" s="36">
        <f t="shared" si="38"/>
        <v>0</v>
      </c>
      <c r="O62" s="39"/>
      <c r="P62" s="36">
        <f t="shared" si="39"/>
        <v>0</v>
      </c>
      <c r="Q62" s="39"/>
      <c r="R62" s="36">
        <f t="shared" si="40"/>
        <v>0</v>
      </c>
      <c r="S62" s="39"/>
      <c r="T62" s="36">
        <f t="shared" si="41"/>
        <v>0</v>
      </c>
      <c r="U62" s="39"/>
      <c r="V62" s="36">
        <f t="shared" si="46"/>
        <v>0</v>
      </c>
      <c r="W62" s="39"/>
      <c r="X62" s="35">
        <f t="shared" si="42"/>
        <v>0</v>
      </c>
      <c r="Y62" s="39"/>
      <c r="Z62" s="36">
        <f t="shared" si="43"/>
        <v>0</v>
      </c>
      <c r="AA62" s="39"/>
      <c r="AB62" s="55">
        <f t="shared" si="44"/>
        <v>0</v>
      </c>
      <c r="AC62" s="47"/>
    </row>
    <row r="63" spans="1:29" s="4" customFormat="1" ht="18.75">
      <c r="A63" s="54"/>
      <c r="B63" s="37"/>
      <c r="C63" s="36"/>
      <c r="D63" s="36"/>
      <c r="E63" s="36">
        <f t="shared" si="37"/>
        <v>0</v>
      </c>
      <c r="F63" s="42">
        <v>0</v>
      </c>
      <c r="G63" s="36">
        <f>N63+P63+R63+T63+V63+X63+Z63+AB63</f>
        <v>0</v>
      </c>
      <c r="H63" s="36">
        <f t="shared" si="36"/>
        <v>0</v>
      </c>
      <c r="I63" s="36">
        <v>0</v>
      </c>
      <c r="J63" s="36">
        <v>0</v>
      </c>
      <c r="K63" s="36">
        <v>0</v>
      </c>
      <c r="L63" s="36">
        <f t="shared" si="45"/>
        <v>0</v>
      </c>
      <c r="M63" s="39"/>
      <c r="N63" s="36">
        <f t="shared" si="38"/>
        <v>0</v>
      </c>
      <c r="O63" s="39"/>
      <c r="P63" s="36">
        <f t="shared" si="39"/>
        <v>0</v>
      </c>
      <c r="Q63" s="39"/>
      <c r="R63" s="36">
        <f t="shared" si="40"/>
        <v>0</v>
      </c>
      <c r="S63" s="39"/>
      <c r="T63" s="36">
        <f t="shared" si="41"/>
        <v>0</v>
      </c>
      <c r="U63" s="39"/>
      <c r="V63" s="36">
        <f t="shared" si="46"/>
        <v>0</v>
      </c>
      <c r="W63" s="39"/>
      <c r="X63" s="35">
        <f t="shared" si="42"/>
        <v>0</v>
      </c>
      <c r="Y63" s="39"/>
      <c r="Z63" s="36">
        <f t="shared" si="43"/>
        <v>0</v>
      </c>
      <c r="AA63" s="39"/>
      <c r="AB63" s="55">
        <f t="shared" si="44"/>
        <v>0</v>
      </c>
      <c r="AC63" s="47"/>
    </row>
    <row r="64" spans="1:29" s="4" customFormat="1" ht="18.75">
      <c r="A64" s="54"/>
      <c r="B64" s="37"/>
      <c r="C64" s="36"/>
      <c r="D64" s="36"/>
      <c r="E64" s="36">
        <f t="shared" si="37"/>
        <v>0</v>
      </c>
      <c r="F64" s="42">
        <v>0</v>
      </c>
      <c r="G64" s="36">
        <f>N64+P64+R64+T64+V64+X64+Z64+AB64</f>
        <v>0</v>
      </c>
      <c r="H64" s="36">
        <f t="shared" si="36"/>
        <v>0</v>
      </c>
      <c r="I64" s="36">
        <v>0</v>
      </c>
      <c r="J64" s="36">
        <v>0</v>
      </c>
      <c r="K64" s="36">
        <v>0</v>
      </c>
      <c r="L64" s="36">
        <f t="shared" si="45"/>
        <v>0</v>
      </c>
      <c r="M64" s="39"/>
      <c r="N64" s="36">
        <f t="shared" si="38"/>
        <v>0</v>
      </c>
      <c r="O64" s="39"/>
      <c r="P64" s="36">
        <f t="shared" si="39"/>
        <v>0</v>
      </c>
      <c r="Q64" s="39"/>
      <c r="R64" s="36">
        <f t="shared" si="40"/>
        <v>0</v>
      </c>
      <c r="S64" s="39"/>
      <c r="T64" s="36">
        <f t="shared" si="41"/>
        <v>0</v>
      </c>
      <c r="U64" s="39"/>
      <c r="V64" s="36">
        <f t="shared" si="46"/>
        <v>0</v>
      </c>
      <c r="W64" s="39"/>
      <c r="X64" s="35">
        <f t="shared" si="42"/>
        <v>0</v>
      </c>
      <c r="Y64" s="39"/>
      <c r="Z64" s="36">
        <f t="shared" si="43"/>
        <v>0</v>
      </c>
      <c r="AA64" s="39"/>
      <c r="AB64" s="55">
        <f t="shared" si="44"/>
        <v>0</v>
      </c>
      <c r="AC64" s="47"/>
    </row>
    <row r="65" spans="1:29" s="4" customFormat="1" ht="18.75">
      <c r="A65" s="115" t="s">
        <v>41</v>
      </c>
      <c r="B65" s="116"/>
      <c r="C65" s="45"/>
      <c r="D65" s="45"/>
      <c r="E65" s="46">
        <f aca="true" t="shared" si="47" ref="E65:AB65">SUM(E53:E64)</f>
        <v>30</v>
      </c>
      <c r="F65" s="46">
        <f t="shared" si="47"/>
        <v>900</v>
      </c>
      <c r="G65" s="46">
        <f t="shared" si="47"/>
        <v>456</v>
      </c>
      <c r="H65" s="46">
        <f t="shared" si="47"/>
        <v>318</v>
      </c>
      <c r="I65" s="46">
        <f t="shared" si="47"/>
        <v>92</v>
      </c>
      <c r="J65" s="46">
        <f t="shared" si="47"/>
        <v>44</v>
      </c>
      <c r="K65" s="46">
        <f t="shared" si="47"/>
        <v>0</v>
      </c>
      <c r="L65" s="46">
        <f t="shared" si="47"/>
        <v>444</v>
      </c>
      <c r="M65" s="46">
        <f t="shared" si="47"/>
        <v>0</v>
      </c>
      <c r="N65" s="46">
        <f t="shared" si="47"/>
        <v>0</v>
      </c>
      <c r="O65" s="46">
        <f t="shared" si="47"/>
        <v>0</v>
      </c>
      <c r="P65" s="46">
        <f t="shared" si="47"/>
        <v>0</v>
      </c>
      <c r="Q65" s="46">
        <f t="shared" si="47"/>
        <v>0</v>
      </c>
      <c r="R65" s="46">
        <f t="shared" si="47"/>
        <v>0</v>
      </c>
      <c r="S65" s="46">
        <f t="shared" si="47"/>
        <v>0</v>
      </c>
      <c r="T65" s="46">
        <f t="shared" si="47"/>
        <v>0</v>
      </c>
      <c r="U65" s="46">
        <f t="shared" si="47"/>
        <v>15</v>
      </c>
      <c r="V65" s="46">
        <f>SUM(V53:V64)</f>
        <v>222</v>
      </c>
      <c r="W65" s="46">
        <f t="shared" si="47"/>
        <v>12</v>
      </c>
      <c r="X65" s="46">
        <f t="shared" si="47"/>
        <v>234</v>
      </c>
      <c r="Y65" s="46">
        <f t="shared" si="47"/>
        <v>0</v>
      </c>
      <c r="Z65" s="46">
        <f t="shared" si="47"/>
        <v>0</v>
      </c>
      <c r="AA65" s="46">
        <f t="shared" si="47"/>
        <v>0</v>
      </c>
      <c r="AB65" s="57">
        <f t="shared" si="47"/>
        <v>0</v>
      </c>
      <c r="AC65" s="47"/>
    </row>
    <row r="66" spans="1:106" s="7" customFormat="1" ht="26.25" customHeight="1">
      <c r="A66" s="52" t="s">
        <v>32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58"/>
      <c r="AC66" s="49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</row>
    <row r="67" spans="1:29" s="4" customFormat="1" ht="18.75">
      <c r="A67" s="63" t="s">
        <v>121</v>
      </c>
      <c r="B67" s="12" t="s">
        <v>81</v>
      </c>
      <c r="C67" s="36"/>
      <c r="D67" s="36">
        <v>5</v>
      </c>
      <c r="E67" s="36">
        <f>F67/30</f>
        <v>15</v>
      </c>
      <c r="F67" s="36">
        <v>450</v>
      </c>
      <c r="G67" s="36">
        <v>180</v>
      </c>
      <c r="H67" s="36">
        <v>0</v>
      </c>
      <c r="I67" s="36">
        <v>0</v>
      </c>
      <c r="J67" s="36">
        <v>0</v>
      </c>
      <c r="K67" s="36">
        <v>0</v>
      </c>
      <c r="L67" s="36">
        <f>F67-G67</f>
        <v>270</v>
      </c>
      <c r="M67" s="34"/>
      <c r="N67" s="36">
        <f>M67*$M$7</f>
        <v>0</v>
      </c>
      <c r="O67" s="36"/>
      <c r="P67" s="36">
        <f>O67*$O$7</f>
        <v>0</v>
      </c>
      <c r="Q67" s="36"/>
      <c r="R67" s="36">
        <f>Q67*$Q$7</f>
        <v>0</v>
      </c>
      <c r="S67" s="36"/>
      <c r="T67" s="36">
        <f>S67*$S$7</f>
        <v>0</v>
      </c>
      <c r="U67" s="36">
        <v>12</v>
      </c>
      <c r="V67" s="36">
        <f>U67*$U$7</f>
        <v>180</v>
      </c>
      <c r="W67" s="36"/>
      <c r="X67" s="36">
        <f>W67*$W$7</f>
        <v>0</v>
      </c>
      <c r="Y67" s="36"/>
      <c r="Z67" s="36">
        <f>Y67*$Y$7</f>
        <v>0</v>
      </c>
      <c r="AA67" s="36"/>
      <c r="AB67" s="55">
        <f>AA67*$AA$7</f>
        <v>0</v>
      </c>
      <c r="AC67" s="47"/>
    </row>
    <row r="68" spans="1:29" s="4" customFormat="1" ht="18.75">
      <c r="A68" s="63" t="s">
        <v>122</v>
      </c>
      <c r="B68" s="12" t="s">
        <v>81</v>
      </c>
      <c r="C68" s="36"/>
      <c r="D68" s="36">
        <v>6</v>
      </c>
      <c r="E68" s="36">
        <f>F68/30</f>
        <v>15</v>
      </c>
      <c r="F68" s="36">
        <v>450</v>
      </c>
      <c r="G68" s="36">
        <v>180</v>
      </c>
      <c r="H68" s="36">
        <v>0</v>
      </c>
      <c r="I68" s="36">
        <v>0</v>
      </c>
      <c r="J68" s="36">
        <v>0</v>
      </c>
      <c r="K68" s="36">
        <v>0</v>
      </c>
      <c r="L68" s="36">
        <f>F68-G68</f>
        <v>270</v>
      </c>
      <c r="M68" s="34"/>
      <c r="N68" s="36">
        <f>M68*$M$7</f>
        <v>0</v>
      </c>
      <c r="O68" s="36"/>
      <c r="P68" s="36">
        <f>O68*$O$7</f>
        <v>0</v>
      </c>
      <c r="Q68" s="36"/>
      <c r="R68" s="36">
        <f>Q68*$Q$7</f>
        <v>0</v>
      </c>
      <c r="S68" s="36"/>
      <c r="T68" s="36">
        <f>S68*$S$7</f>
        <v>0</v>
      </c>
      <c r="U68" s="36"/>
      <c r="V68" s="36">
        <f>U68*$U$7</f>
        <v>0</v>
      </c>
      <c r="W68" s="36">
        <v>10</v>
      </c>
      <c r="X68" s="36">
        <f>W68*$W$7</f>
        <v>180</v>
      </c>
      <c r="Y68" s="36"/>
      <c r="Z68" s="36">
        <f>Y68*$Y$7</f>
        <v>0</v>
      </c>
      <c r="AA68" s="36"/>
      <c r="AB68" s="55">
        <f>AA68*$AA$7</f>
        <v>0</v>
      </c>
      <c r="AC68" s="47"/>
    </row>
    <row r="69" spans="1:29" s="4" customFormat="1" ht="18.75">
      <c r="A69" s="63"/>
      <c r="B69" s="24"/>
      <c r="C69" s="36"/>
      <c r="D69" s="36"/>
      <c r="E69" s="36">
        <f>F69/30</f>
        <v>0</v>
      </c>
      <c r="F69" s="36">
        <v>0</v>
      </c>
      <c r="G69" s="36">
        <f>N69+P69+R69+T69+V69+X69+Z69+AB69</f>
        <v>0</v>
      </c>
      <c r="H69" s="36">
        <v>0</v>
      </c>
      <c r="I69" s="36">
        <v>0</v>
      </c>
      <c r="J69" s="36">
        <v>0</v>
      </c>
      <c r="K69" s="36">
        <v>0</v>
      </c>
      <c r="L69" s="36">
        <f>F69-G69</f>
        <v>0</v>
      </c>
      <c r="M69" s="34"/>
      <c r="N69" s="36">
        <f>M69*$M$7</f>
        <v>0</v>
      </c>
      <c r="O69" s="36"/>
      <c r="P69" s="36">
        <f>O69*$O$7</f>
        <v>0</v>
      </c>
      <c r="Q69" s="36"/>
      <c r="R69" s="36">
        <f>Q69*$Q$7</f>
        <v>0</v>
      </c>
      <c r="S69" s="36"/>
      <c r="T69" s="36">
        <f>S69*$S$7</f>
        <v>0</v>
      </c>
      <c r="U69" s="36"/>
      <c r="V69" s="36">
        <f>U69*$U$7</f>
        <v>0</v>
      </c>
      <c r="W69" s="36"/>
      <c r="X69" s="36">
        <f>W69*$W$7</f>
        <v>0</v>
      </c>
      <c r="Y69" s="36"/>
      <c r="Z69" s="36">
        <f>Y69*$Y$7</f>
        <v>0</v>
      </c>
      <c r="AA69" s="36"/>
      <c r="AB69" s="55">
        <f>AA69*$AA$7</f>
        <v>0</v>
      </c>
      <c r="AC69" s="47"/>
    </row>
    <row r="70" spans="1:29" s="4" customFormat="1" ht="18.75">
      <c r="A70" s="63"/>
      <c r="B70" s="24"/>
      <c r="C70" s="36"/>
      <c r="D70" s="36"/>
      <c r="E70" s="36">
        <f>F70/30</f>
        <v>0</v>
      </c>
      <c r="F70" s="36">
        <v>0</v>
      </c>
      <c r="G70" s="36">
        <f>N70+P70+R70+T70+V70+X70+Z70+AB70</f>
        <v>0</v>
      </c>
      <c r="H70" s="36">
        <v>0</v>
      </c>
      <c r="I70" s="36">
        <v>0</v>
      </c>
      <c r="J70" s="36">
        <v>0</v>
      </c>
      <c r="K70" s="36">
        <v>0</v>
      </c>
      <c r="L70" s="36">
        <f>F70-G70</f>
        <v>0</v>
      </c>
      <c r="M70" s="34"/>
      <c r="N70" s="36">
        <f>M70*$M$7</f>
        <v>0</v>
      </c>
      <c r="O70" s="36"/>
      <c r="P70" s="36">
        <f>O70*$O$7</f>
        <v>0</v>
      </c>
      <c r="Q70" s="36"/>
      <c r="R70" s="36">
        <f>Q70*$Q$7</f>
        <v>0</v>
      </c>
      <c r="S70" s="36"/>
      <c r="T70" s="36">
        <f>S70*$S$7</f>
        <v>0</v>
      </c>
      <c r="U70" s="36"/>
      <c r="V70" s="36">
        <f>U70*$U$7</f>
        <v>0</v>
      </c>
      <c r="W70" s="36"/>
      <c r="X70" s="36">
        <f>W70*$W$7</f>
        <v>0</v>
      </c>
      <c r="Y70" s="36"/>
      <c r="Z70" s="36">
        <f>Y70*$Y$7</f>
        <v>0</v>
      </c>
      <c r="AA70" s="36"/>
      <c r="AB70" s="55">
        <f>AA70*$AA$7</f>
        <v>0</v>
      </c>
      <c r="AC70" s="47"/>
    </row>
    <row r="71" spans="1:106" s="7" customFormat="1" ht="39" customHeight="1">
      <c r="A71" s="117" t="s">
        <v>42</v>
      </c>
      <c r="B71" s="118"/>
      <c r="C71" s="45"/>
      <c r="D71" s="45"/>
      <c r="E71" s="46">
        <f aca="true" t="shared" si="48" ref="E71:AB71">SUM(E67:E70)</f>
        <v>30</v>
      </c>
      <c r="F71" s="46">
        <f t="shared" si="48"/>
        <v>900</v>
      </c>
      <c r="G71" s="46">
        <f t="shared" si="48"/>
        <v>360</v>
      </c>
      <c r="H71" s="46">
        <f t="shared" si="48"/>
        <v>0</v>
      </c>
      <c r="I71" s="46">
        <f t="shared" si="48"/>
        <v>0</v>
      </c>
      <c r="J71" s="46">
        <f t="shared" si="48"/>
        <v>0</v>
      </c>
      <c r="K71" s="46">
        <f t="shared" si="48"/>
        <v>0</v>
      </c>
      <c r="L71" s="46">
        <f t="shared" si="48"/>
        <v>540</v>
      </c>
      <c r="M71" s="46">
        <f t="shared" si="48"/>
        <v>0</v>
      </c>
      <c r="N71" s="46">
        <f t="shared" si="48"/>
        <v>0</v>
      </c>
      <c r="O71" s="46">
        <f t="shared" si="48"/>
        <v>0</v>
      </c>
      <c r="P71" s="46">
        <f t="shared" si="48"/>
        <v>0</v>
      </c>
      <c r="Q71" s="46">
        <f t="shared" si="48"/>
        <v>0</v>
      </c>
      <c r="R71" s="46">
        <f t="shared" si="48"/>
        <v>0</v>
      </c>
      <c r="S71" s="46">
        <f t="shared" si="48"/>
        <v>0</v>
      </c>
      <c r="T71" s="46">
        <f t="shared" si="48"/>
        <v>0</v>
      </c>
      <c r="U71" s="46">
        <f t="shared" si="48"/>
        <v>12</v>
      </c>
      <c r="V71" s="46">
        <f t="shared" si="48"/>
        <v>180</v>
      </c>
      <c r="W71" s="46">
        <f t="shared" si="48"/>
        <v>10</v>
      </c>
      <c r="X71" s="46">
        <f t="shared" si="48"/>
        <v>180</v>
      </c>
      <c r="Y71" s="46">
        <f t="shared" si="48"/>
        <v>0</v>
      </c>
      <c r="Z71" s="46">
        <f t="shared" si="48"/>
        <v>0</v>
      </c>
      <c r="AA71" s="46">
        <f t="shared" si="48"/>
        <v>0</v>
      </c>
      <c r="AB71" s="46">
        <f t="shared" si="48"/>
        <v>0</v>
      </c>
      <c r="AC71" s="49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</row>
    <row r="72" spans="1:29" ht="19.5" thickBot="1">
      <c r="A72" s="119" t="s">
        <v>43</v>
      </c>
      <c r="B72" s="120"/>
      <c r="C72" s="59"/>
      <c r="D72" s="59"/>
      <c r="E72" s="60">
        <f aca="true" t="shared" si="49" ref="E72:AB72">E65+E71</f>
        <v>60</v>
      </c>
      <c r="F72" s="60">
        <f t="shared" si="49"/>
        <v>1800</v>
      </c>
      <c r="G72" s="60">
        <f t="shared" si="49"/>
        <v>816</v>
      </c>
      <c r="H72" s="60">
        <f t="shared" si="49"/>
        <v>318</v>
      </c>
      <c r="I72" s="60">
        <f t="shared" si="49"/>
        <v>92</v>
      </c>
      <c r="J72" s="60">
        <f t="shared" si="49"/>
        <v>44</v>
      </c>
      <c r="K72" s="60">
        <f t="shared" si="49"/>
        <v>0</v>
      </c>
      <c r="L72" s="60">
        <f t="shared" si="49"/>
        <v>984</v>
      </c>
      <c r="M72" s="60">
        <f t="shared" si="49"/>
        <v>0</v>
      </c>
      <c r="N72" s="60">
        <f t="shared" si="49"/>
        <v>0</v>
      </c>
      <c r="O72" s="60">
        <f t="shared" si="49"/>
        <v>0</v>
      </c>
      <c r="P72" s="60">
        <f t="shared" si="49"/>
        <v>0</v>
      </c>
      <c r="Q72" s="60">
        <f t="shared" si="49"/>
        <v>0</v>
      </c>
      <c r="R72" s="60">
        <f t="shared" si="49"/>
        <v>0</v>
      </c>
      <c r="S72" s="60">
        <f t="shared" si="49"/>
        <v>0</v>
      </c>
      <c r="T72" s="60">
        <f t="shared" si="49"/>
        <v>0</v>
      </c>
      <c r="U72" s="60">
        <f t="shared" si="49"/>
        <v>27</v>
      </c>
      <c r="V72" s="60">
        <f t="shared" si="49"/>
        <v>402</v>
      </c>
      <c r="W72" s="60">
        <f t="shared" si="49"/>
        <v>22</v>
      </c>
      <c r="X72" s="60">
        <f t="shared" si="49"/>
        <v>414</v>
      </c>
      <c r="Y72" s="60">
        <f t="shared" si="49"/>
        <v>0</v>
      </c>
      <c r="Z72" s="60">
        <f t="shared" si="49"/>
        <v>0</v>
      </c>
      <c r="AA72" s="60">
        <f t="shared" si="49"/>
        <v>0</v>
      </c>
      <c r="AB72" s="61">
        <f t="shared" si="49"/>
        <v>0</v>
      </c>
      <c r="AC72" s="47"/>
    </row>
    <row r="73" spans="1:29" ht="18.75">
      <c r="A73" s="112" t="s">
        <v>20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47"/>
    </row>
    <row r="74" spans="1:106" s="3" customFormat="1" ht="26.25" customHeight="1">
      <c r="A74" s="52" t="s">
        <v>31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  <c r="N74" s="7"/>
      <c r="O74" s="8"/>
      <c r="P74" s="7"/>
      <c r="Q74" s="8"/>
      <c r="R74" s="7"/>
      <c r="S74" s="8"/>
      <c r="T74" s="7"/>
      <c r="U74" s="8"/>
      <c r="V74" s="7"/>
      <c r="W74" s="8"/>
      <c r="X74" s="7"/>
      <c r="Y74" s="7"/>
      <c r="Z74" s="7"/>
      <c r="AA74" s="7"/>
      <c r="AB74" s="53"/>
      <c r="AC74" s="48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pans="1:29" s="71" customFormat="1" ht="37.5">
      <c r="A75" s="62" t="s">
        <v>91</v>
      </c>
      <c r="B75" s="67" t="s">
        <v>55</v>
      </c>
      <c r="C75" s="35">
        <v>7</v>
      </c>
      <c r="D75" s="35"/>
      <c r="E75" s="35">
        <f>F75/30</f>
        <v>3</v>
      </c>
      <c r="F75" s="35">
        <v>90</v>
      </c>
      <c r="G75" s="35">
        <f>N75+P75+R75+T75+V75+X75+Z75+AB75</f>
        <v>60</v>
      </c>
      <c r="H75" s="36">
        <f aca="true" t="shared" si="50" ref="H75:H89">G75-K75-I75-J75</f>
        <v>0</v>
      </c>
      <c r="I75" s="35">
        <v>60</v>
      </c>
      <c r="J75" s="35">
        <v>0</v>
      </c>
      <c r="K75" s="35">
        <v>0</v>
      </c>
      <c r="L75" s="35">
        <f>F75-G75</f>
        <v>30</v>
      </c>
      <c r="M75" s="41"/>
      <c r="N75" s="35">
        <f>M75*$M$7</f>
        <v>0</v>
      </c>
      <c r="O75" s="35"/>
      <c r="P75" s="35">
        <f>O75*$O$7</f>
        <v>0</v>
      </c>
      <c r="Q75" s="35"/>
      <c r="R75" s="35">
        <f>Q75*$Q$7</f>
        <v>0</v>
      </c>
      <c r="S75" s="35"/>
      <c r="T75" s="35">
        <f>S75*$S$7</f>
        <v>0</v>
      </c>
      <c r="U75" s="35"/>
      <c r="V75" s="35">
        <f>U75*$U$7</f>
        <v>0</v>
      </c>
      <c r="W75" s="35"/>
      <c r="X75" s="35">
        <f>W75*$W$7</f>
        <v>0</v>
      </c>
      <c r="Y75" s="35">
        <v>4</v>
      </c>
      <c r="Z75" s="35">
        <f>Y75*$Y$7</f>
        <v>60</v>
      </c>
      <c r="AA75" s="35"/>
      <c r="AB75" s="56">
        <f>AA75*$AA$7</f>
        <v>0</v>
      </c>
      <c r="AC75" s="70"/>
    </row>
    <row r="76" spans="1:106" s="3" customFormat="1" ht="18.75">
      <c r="A76" s="54" t="s">
        <v>123</v>
      </c>
      <c r="B76" s="12" t="s">
        <v>71</v>
      </c>
      <c r="C76" s="35">
        <v>8</v>
      </c>
      <c r="D76" s="35"/>
      <c r="E76" s="35">
        <f aca="true" t="shared" si="51" ref="E76:E83">F76/30</f>
        <v>3</v>
      </c>
      <c r="F76" s="36">
        <v>90</v>
      </c>
      <c r="G76" s="35">
        <v>60</v>
      </c>
      <c r="H76" s="36">
        <f t="shared" si="50"/>
        <v>48</v>
      </c>
      <c r="I76" s="36">
        <v>12</v>
      </c>
      <c r="J76" s="36">
        <v>0</v>
      </c>
      <c r="K76" s="36">
        <v>0</v>
      </c>
      <c r="L76" s="35">
        <f aca="true" t="shared" si="52" ref="L76:L83">F76-G76</f>
        <v>30</v>
      </c>
      <c r="M76" s="34"/>
      <c r="N76" s="35">
        <f aca="true" t="shared" si="53" ref="N76:N83">M76*$M$7</f>
        <v>0</v>
      </c>
      <c r="O76" s="36"/>
      <c r="P76" s="35">
        <f aca="true" t="shared" si="54" ref="P76:P83">O76*$O$7</f>
        <v>0</v>
      </c>
      <c r="Q76" s="36"/>
      <c r="R76" s="35">
        <f aca="true" t="shared" si="55" ref="R76:R83">Q76*$Q$7</f>
        <v>0</v>
      </c>
      <c r="S76" s="36"/>
      <c r="T76" s="35">
        <f aca="true" t="shared" si="56" ref="T76:T83">S76*$S$7</f>
        <v>0</v>
      </c>
      <c r="U76" s="36"/>
      <c r="V76" s="35">
        <f aca="true" t="shared" si="57" ref="V76:V83">U76*$U$7</f>
        <v>0</v>
      </c>
      <c r="W76" s="36"/>
      <c r="X76" s="35">
        <f aca="true" t="shared" si="58" ref="X76:X83">W76*$W$7</f>
        <v>0</v>
      </c>
      <c r="Y76" s="35"/>
      <c r="Z76" s="35">
        <f aca="true" t="shared" si="59" ref="Z76:Z89">Y76*$Y$7</f>
        <v>0</v>
      </c>
      <c r="AA76" s="35">
        <v>4</v>
      </c>
      <c r="AB76" s="56">
        <v>60</v>
      </c>
      <c r="AC76" s="48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pans="1:106" s="3" customFormat="1" ht="18.75">
      <c r="A77" s="54" t="s">
        <v>124</v>
      </c>
      <c r="B77" s="12" t="s">
        <v>72</v>
      </c>
      <c r="C77" s="35"/>
      <c r="D77" s="35">
        <v>8</v>
      </c>
      <c r="E77" s="35">
        <f t="shared" si="51"/>
        <v>3</v>
      </c>
      <c r="F77" s="36">
        <v>90</v>
      </c>
      <c r="G77" s="35">
        <v>60</v>
      </c>
      <c r="H77" s="36">
        <v>44</v>
      </c>
      <c r="I77" s="36">
        <v>6</v>
      </c>
      <c r="J77" s="36">
        <v>10</v>
      </c>
      <c r="K77" s="36">
        <v>0</v>
      </c>
      <c r="L77" s="35">
        <f t="shared" si="52"/>
        <v>30</v>
      </c>
      <c r="M77" s="34"/>
      <c r="N77" s="35">
        <f t="shared" si="53"/>
        <v>0</v>
      </c>
      <c r="O77" s="36"/>
      <c r="P77" s="35">
        <f t="shared" si="54"/>
        <v>0</v>
      </c>
      <c r="Q77" s="36"/>
      <c r="R77" s="35">
        <f t="shared" si="55"/>
        <v>0</v>
      </c>
      <c r="S77" s="36"/>
      <c r="T77" s="35">
        <f t="shared" si="56"/>
        <v>0</v>
      </c>
      <c r="U77" s="36"/>
      <c r="V77" s="35">
        <f t="shared" si="57"/>
        <v>0</v>
      </c>
      <c r="W77" s="36"/>
      <c r="X77" s="35">
        <f t="shared" si="58"/>
        <v>0</v>
      </c>
      <c r="Y77" s="35"/>
      <c r="Z77" s="35">
        <f t="shared" si="59"/>
        <v>0</v>
      </c>
      <c r="AA77" s="35">
        <v>4</v>
      </c>
      <c r="AB77" s="56">
        <v>60</v>
      </c>
      <c r="AC77" s="48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pans="1:106" s="3" customFormat="1" ht="37.5">
      <c r="A78" s="54" t="s">
        <v>125</v>
      </c>
      <c r="B78" s="12" t="s">
        <v>73</v>
      </c>
      <c r="C78" s="35"/>
      <c r="D78" s="35">
        <v>8</v>
      </c>
      <c r="E78" s="35">
        <f t="shared" si="51"/>
        <v>3</v>
      </c>
      <c r="F78" s="36">
        <v>90</v>
      </c>
      <c r="G78" s="35">
        <v>60</v>
      </c>
      <c r="H78" s="36">
        <v>46</v>
      </c>
      <c r="I78" s="36">
        <v>4</v>
      </c>
      <c r="J78" s="36">
        <v>10</v>
      </c>
      <c r="K78" s="36">
        <v>0</v>
      </c>
      <c r="L78" s="35">
        <f t="shared" si="52"/>
        <v>30</v>
      </c>
      <c r="M78" s="34"/>
      <c r="N78" s="35">
        <f t="shared" si="53"/>
        <v>0</v>
      </c>
      <c r="O78" s="36"/>
      <c r="P78" s="35">
        <f t="shared" si="54"/>
        <v>0</v>
      </c>
      <c r="Q78" s="36"/>
      <c r="R78" s="35">
        <f t="shared" si="55"/>
        <v>0</v>
      </c>
      <c r="S78" s="36"/>
      <c r="T78" s="35">
        <f t="shared" si="56"/>
        <v>0</v>
      </c>
      <c r="U78" s="36"/>
      <c r="V78" s="35">
        <f t="shared" si="57"/>
        <v>0</v>
      </c>
      <c r="W78" s="36"/>
      <c r="X78" s="35">
        <f t="shared" si="58"/>
        <v>0</v>
      </c>
      <c r="Y78" s="35"/>
      <c r="Z78" s="35">
        <f t="shared" si="59"/>
        <v>0</v>
      </c>
      <c r="AA78" s="35">
        <v>4</v>
      </c>
      <c r="AB78" s="56">
        <v>60</v>
      </c>
      <c r="AC78" s="48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pans="1:106" s="3" customFormat="1" ht="18.75">
      <c r="A79" s="54" t="s">
        <v>117</v>
      </c>
      <c r="B79" s="12" t="s">
        <v>74</v>
      </c>
      <c r="C79" s="35"/>
      <c r="D79" s="35">
        <v>8</v>
      </c>
      <c r="E79" s="35">
        <f t="shared" si="51"/>
        <v>3</v>
      </c>
      <c r="F79" s="36">
        <v>90</v>
      </c>
      <c r="G79" s="35">
        <v>60</v>
      </c>
      <c r="H79" s="36">
        <v>46</v>
      </c>
      <c r="I79" s="36">
        <v>6</v>
      </c>
      <c r="J79" s="36">
        <v>8</v>
      </c>
      <c r="K79" s="36">
        <v>0</v>
      </c>
      <c r="L79" s="35">
        <f t="shared" si="52"/>
        <v>30</v>
      </c>
      <c r="M79" s="34"/>
      <c r="N79" s="35">
        <f t="shared" si="53"/>
        <v>0</v>
      </c>
      <c r="O79" s="36"/>
      <c r="P79" s="35">
        <f t="shared" si="54"/>
        <v>0</v>
      </c>
      <c r="Q79" s="36"/>
      <c r="R79" s="35">
        <f t="shared" si="55"/>
        <v>0</v>
      </c>
      <c r="S79" s="36"/>
      <c r="T79" s="35">
        <f t="shared" si="56"/>
        <v>0</v>
      </c>
      <c r="U79" s="36"/>
      <c r="V79" s="35">
        <f t="shared" si="57"/>
        <v>0</v>
      </c>
      <c r="W79" s="36"/>
      <c r="X79" s="35">
        <f t="shared" si="58"/>
        <v>0</v>
      </c>
      <c r="Y79" s="35"/>
      <c r="Z79" s="35">
        <f t="shared" si="59"/>
        <v>0</v>
      </c>
      <c r="AA79" s="35">
        <v>4</v>
      </c>
      <c r="AB79" s="56">
        <v>60</v>
      </c>
      <c r="AC79" s="48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pans="1:106" s="3" customFormat="1" ht="37.5">
      <c r="A80" s="54" t="s">
        <v>126</v>
      </c>
      <c r="B80" s="72" t="s">
        <v>75</v>
      </c>
      <c r="C80" s="35"/>
      <c r="D80" s="35">
        <v>7</v>
      </c>
      <c r="E80" s="35">
        <f t="shared" si="51"/>
        <v>3</v>
      </c>
      <c r="F80" s="36">
        <v>90</v>
      </c>
      <c r="G80" s="35">
        <v>60</v>
      </c>
      <c r="H80" s="36">
        <f t="shared" si="50"/>
        <v>18</v>
      </c>
      <c r="I80" s="36">
        <v>42</v>
      </c>
      <c r="J80" s="36">
        <v>0</v>
      </c>
      <c r="K80" s="36">
        <v>0</v>
      </c>
      <c r="L80" s="35">
        <f t="shared" si="52"/>
        <v>30</v>
      </c>
      <c r="M80" s="34"/>
      <c r="N80" s="35">
        <f t="shared" si="53"/>
        <v>0</v>
      </c>
      <c r="O80" s="36"/>
      <c r="P80" s="35">
        <f t="shared" si="54"/>
        <v>0</v>
      </c>
      <c r="Q80" s="36"/>
      <c r="R80" s="35">
        <f t="shared" si="55"/>
        <v>0</v>
      </c>
      <c r="S80" s="36"/>
      <c r="T80" s="35">
        <f t="shared" si="56"/>
        <v>0</v>
      </c>
      <c r="U80" s="36"/>
      <c r="V80" s="35">
        <f t="shared" si="57"/>
        <v>0</v>
      </c>
      <c r="W80" s="36"/>
      <c r="X80" s="35">
        <f t="shared" si="58"/>
        <v>0</v>
      </c>
      <c r="Y80" s="35">
        <v>4</v>
      </c>
      <c r="Z80" s="35">
        <f t="shared" si="59"/>
        <v>60</v>
      </c>
      <c r="AA80" s="35"/>
      <c r="AB80" s="56">
        <f aca="true" t="shared" si="60" ref="AB80:AB89">AA80*$AA$7</f>
        <v>0</v>
      </c>
      <c r="AC80" s="4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pans="1:106" s="3" customFormat="1" ht="18.75">
      <c r="A81" s="54" t="s">
        <v>127</v>
      </c>
      <c r="B81" s="12" t="s">
        <v>77</v>
      </c>
      <c r="C81" s="35">
        <v>7</v>
      </c>
      <c r="D81" s="35"/>
      <c r="E81" s="35">
        <f t="shared" si="51"/>
        <v>3</v>
      </c>
      <c r="F81" s="36">
        <v>90</v>
      </c>
      <c r="G81" s="35">
        <v>60</v>
      </c>
      <c r="H81" s="36">
        <v>42</v>
      </c>
      <c r="I81" s="36">
        <v>12</v>
      </c>
      <c r="J81" s="36">
        <v>6</v>
      </c>
      <c r="K81" s="36">
        <v>0</v>
      </c>
      <c r="L81" s="35">
        <f t="shared" si="52"/>
        <v>30</v>
      </c>
      <c r="M81" s="34"/>
      <c r="N81" s="35">
        <f t="shared" si="53"/>
        <v>0</v>
      </c>
      <c r="O81" s="36"/>
      <c r="P81" s="35">
        <f t="shared" si="54"/>
        <v>0</v>
      </c>
      <c r="Q81" s="36"/>
      <c r="R81" s="35">
        <f t="shared" si="55"/>
        <v>0</v>
      </c>
      <c r="S81" s="36"/>
      <c r="T81" s="35">
        <f t="shared" si="56"/>
        <v>0</v>
      </c>
      <c r="U81" s="36"/>
      <c r="V81" s="35">
        <f t="shared" si="57"/>
        <v>0</v>
      </c>
      <c r="W81" s="36"/>
      <c r="X81" s="35">
        <f t="shared" si="58"/>
        <v>0</v>
      </c>
      <c r="Y81" s="35">
        <v>4</v>
      </c>
      <c r="Z81" s="35">
        <f t="shared" si="59"/>
        <v>60</v>
      </c>
      <c r="AA81" s="35"/>
      <c r="AB81" s="56">
        <v>0</v>
      </c>
      <c r="AC81" s="4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1:106" s="3" customFormat="1" ht="37.5">
      <c r="A82" s="54" t="s">
        <v>128</v>
      </c>
      <c r="B82" s="12" t="s">
        <v>78</v>
      </c>
      <c r="C82" s="35">
        <v>8</v>
      </c>
      <c r="D82" s="35"/>
      <c r="E82" s="35">
        <f t="shared" si="51"/>
        <v>3</v>
      </c>
      <c r="F82" s="36">
        <v>90</v>
      </c>
      <c r="G82" s="35">
        <v>60</v>
      </c>
      <c r="H82" s="36">
        <v>44</v>
      </c>
      <c r="I82" s="36">
        <v>4</v>
      </c>
      <c r="J82" s="36">
        <v>12</v>
      </c>
      <c r="K82" s="36">
        <v>0</v>
      </c>
      <c r="L82" s="35">
        <f t="shared" si="52"/>
        <v>30</v>
      </c>
      <c r="M82" s="34"/>
      <c r="N82" s="35">
        <f t="shared" si="53"/>
        <v>0</v>
      </c>
      <c r="O82" s="36"/>
      <c r="P82" s="35">
        <f t="shared" si="54"/>
        <v>0</v>
      </c>
      <c r="Q82" s="36"/>
      <c r="R82" s="35">
        <f t="shared" si="55"/>
        <v>0</v>
      </c>
      <c r="S82" s="36"/>
      <c r="T82" s="35">
        <f t="shared" si="56"/>
        <v>0</v>
      </c>
      <c r="U82" s="36"/>
      <c r="V82" s="35">
        <f t="shared" si="57"/>
        <v>0</v>
      </c>
      <c r="W82" s="36"/>
      <c r="X82" s="35">
        <f t="shared" si="58"/>
        <v>0</v>
      </c>
      <c r="Y82" s="35"/>
      <c r="Z82" s="35">
        <f t="shared" si="59"/>
        <v>0</v>
      </c>
      <c r="AA82" s="35">
        <v>4</v>
      </c>
      <c r="AB82" s="56">
        <v>60</v>
      </c>
      <c r="AC82" s="48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pans="1:106" s="3" customFormat="1" ht="18.75">
      <c r="A83" s="54" t="s">
        <v>129</v>
      </c>
      <c r="B83" s="10" t="s">
        <v>79</v>
      </c>
      <c r="C83" s="35"/>
      <c r="D83" s="35">
        <v>8</v>
      </c>
      <c r="E83" s="35">
        <f t="shared" si="51"/>
        <v>9</v>
      </c>
      <c r="F83" s="36">
        <v>270</v>
      </c>
      <c r="G83" s="35">
        <f>N83+P83+R83+T83+V83+X83+Z83+AB83</f>
        <v>0</v>
      </c>
      <c r="H83" s="36">
        <f t="shared" si="50"/>
        <v>0</v>
      </c>
      <c r="I83" s="36">
        <v>0</v>
      </c>
      <c r="J83" s="36">
        <v>0</v>
      </c>
      <c r="K83" s="36">
        <v>0</v>
      </c>
      <c r="L83" s="35">
        <f t="shared" si="52"/>
        <v>270</v>
      </c>
      <c r="M83" s="34"/>
      <c r="N83" s="35">
        <f t="shared" si="53"/>
        <v>0</v>
      </c>
      <c r="O83" s="36"/>
      <c r="P83" s="35">
        <f t="shared" si="54"/>
        <v>0</v>
      </c>
      <c r="Q83" s="36"/>
      <c r="R83" s="35">
        <f t="shared" si="55"/>
        <v>0</v>
      </c>
      <c r="S83" s="36"/>
      <c r="T83" s="35">
        <f t="shared" si="56"/>
        <v>0</v>
      </c>
      <c r="U83" s="36"/>
      <c r="V83" s="35">
        <f t="shared" si="57"/>
        <v>0</v>
      </c>
      <c r="W83" s="36"/>
      <c r="X83" s="35">
        <f t="shared" si="58"/>
        <v>0</v>
      </c>
      <c r="Y83" s="35"/>
      <c r="Z83" s="35">
        <f t="shared" si="59"/>
        <v>0</v>
      </c>
      <c r="AA83" s="35"/>
      <c r="AB83" s="56">
        <f t="shared" si="60"/>
        <v>0</v>
      </c>
      <c r="AC83" s="48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pans="1:106" s="3" customFormat="1" ht="36" customHeight="1">
      <c r="A84" s="54" t="s">
        <v>130</v>
      </c>
      <c r="B84" s="12" t="s">
        <v>80</v>
      </c>
      <c r="C84" s="35"/>
      <c r="D84" s="35">
        <v>7</v>
      </c>
      <c r="E84" s="35">
        <f aca="true" t="shared" si="61" ref="E84:E89">F84/30</f>
        <v>5</v>
      </c>
      <c r="F84" s="36">
        <v>150</v>
      </c>
      <c r="G84" s="35">
        <f aca="true" t="shared" si="62" ref="G84:G89">N84+P84+R84+T84+V84+X84+Z84+AB84</f>
        <v>0</v>
      </c>
      <c r="H84" s="36">
        <f t="shared" si="50"/>
        <v>0</v>
      </c>
      <c r="I84" s="36">
        <v>0</v>
      </c>
      <c r="J84" s="36">
        <v>0</v>
      </c>
      <c r="K84" s="36">
        <v>0</v>
      </c>
      <c r="L84" s="35">
        <f aca="true" t="shared" si="63" ref="L84:L89">F84-G84</f>
        <v>150</v>
      </c>
      <c r="M84" s="34"/>
      <c r="N84" s="35">
        <f aca="true" t="shared" si="64" ref="N84:N89">M84*$M$7</f>
        <v>0</v>
      </c>
      <c r="O84" s="36"/>
      <c r="P84" s="35">
        <f aca="true" t="shared" si="65" ref="P84:P89">O84*$O$7</f>
        <v>0</v>
      </c>
      <c r="Q84" s="36"/>
      <c r="R84" s="35">
        <f aca="true" t="shared" si="66" ref="R84:R89">Q84*$Q$7</f>
        <v>0</v>
      </c>
      <c r="S84" s="36"/>
      <c r="T84" s="35">
        <f aca="true" t="shared" si="67" ref="T84:T89">S84*$S$7</f>
        <v>0</v>
      </c>
      <c r="U84" s="36"/>
      <c r="V84" s="35">
        <f aca="true" t="shared" si="68" ref="V84:V89">U84*$U$7</f>
        <v>0</v>
      </c>
      <c r="W84" s="36"/>
      <c r="X84" s="35">
        <f aca="true" t="shared" si="69" ref="X84:X89">W84*$W$7</f>
        <v>0</v>
      </c>
      <c r="Y84" s="35"/>
      <c r="Z84" s="35">
        <f t="shared" si="59"/>
        <v>0</v>
      </c>
      <c r="AA84" s="35"/>
      <c r="AB84" s="56">
        <f t="shared" si="60"/>
        <v>0</v>
      </c>
      <c r="AC84" s="48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pans="1:29" ht="77.25" customHeight="1">
      <c r="A85" s="62" t="s">
        <v>131</v>
      </c>
      <c r="B85" s="12" t="s">
        <v>84</v>
      </c>
      <c r="C85" s="35"/>
      <c r="D85" s="35">
        <v>8</v>
      </c>
      <c r="E85" s="35">
        <f t="shared" si="61"/>
        <v>4</v>
      </c>
      <c r="F85" s="35">
        <v>120</v>
      </c>
      <c r="G85" s="35">
        <f t="shared" si="62"/>
        <v>0</v>
      </c>
      <c r="H85" s="36">
        <f t="shared" si="50"/>
        <v>0</v>
      </c>
      <c r="I85" s="36">
        <v>0</v>
      </c>
      <c r="J85" s="36">
        <v>0</v>
      </c>
      <c r="K85" s="35">
        <v>0</v>
      </c>
      <c r="L85" s="35">
        <f t="shared" si="63"/>
        <v>120</v>
      </c>
      <c r="M85" s="34"/>
      <c r="N85" s="35">
        <f t="shared" si="64"/>
        <v>0</v>
      </c>
      <c r="O85" s="36"/>
      <c r="P85" s="35">
        <f t="shared" si="65"/>
        <v>0</v>
      </c>
      <c r="Q85" s="36"/>
      <c r="R85" s="35">
        <f t="shared" si="66"/>
        <v>0</v>
      </c>
      <c r="S85" s="36"/>
      <c r="T85" s="35">
        <f t="shared" si="67"/>
        <v>0</v>
      </c>
      <c r="U85" s="36"/>
      <c r="V85" s="35">
        <f t="shared" si="68"/>
        <v>0</v>
      </c>
      <c r="W85" s="36"/>
      <c r="X85" s="35">
        <f t="shared" si="69"/>
        <v>0</v>
      </c>
      <c r="Y85" s="35"/>
      <c r="Z85" s="35">
        <f t="shared" si="59"/>
        <v>0</v>
      </c>
      <c r="AA85" s="35"/>
      <c r="AB85" s="56">
        <f t="shared" si="60"/>
        <v>0</v>
      </c>
      <c r="AC85" s="47"/>
    </row>
    <row r="86" spans="1:29" ht="37.5">
      <c r="A86" s="62" t="s">
        <v>132</v>
      </c>
      <c r="B86" s="12" t="s">
        <v>82</v>
      </c>
      <c r="C86" s="35"/>
      <c r="D86" s="38">
        <v>8</v>
      </c>
      <c r="E86" s="35">
        <f t="shared" si="61"/>
        <v>1.5</v>
      </c>
      <c r="F86" s="35">
        <v>45</v>
      </c>
      <c r="G86" s="35">
        <f t="shared" si="62"/>
        <v>0</v>
      </c>
      <c r="H86" s="36">
        <f t="shared" si="50"/>
        <v>0</v>
      </c>
      <c r="I86" s="36">
        <v>0</v>
      </c>
      <c r="J86" s="36">
        <v>0</v>
      </c>
      <c r="K86" s="35">
        <v>0</v>
      </c>
      <c r="L86" s="35">
        <f t="shared" si="63"/>
        <v>45</v>
      </c>
      <c r="M86" s="34"/>
      <c r="N86" s="35">
        <f t="shared" si="64"/>
        <v>0</v>
      </c>
      <c r="O86" s="36"/>
      <c r="P86" s="35">
        <f t="shared" si="65"/>
        <v>0</v>
      </c>
      <c r="Q86" s="36"/>
      <c r="R86" s="35">
        <f t="shared" si="66"/>
        <v>0</v>
      </c>
      <c r="S86" s="36"/>
      <c r="T86" s="35">
        <f t="shared" si="67"/>
        <v>0</v>
      </c>
      <c r="U86" s="36"/>
      <c r="V86" s="35">
        <f t="shared" si="68"/>
        <v>0</v>
      </c>
      <c r="W86" s="36"/>
      <c r="X86" s="35">
        <f t="shared" si="69"/>
        <v>0</v>
      </c>
      <c r="Y86" s="35"/>
      <c r="Z86" s="35">
        <f t="shared" si="59"/>
        <v>0</v>
      </c>
      <c r="AA86" s="35"/>
      <c r="AB86" s="56">
        <f t="shared" si="60"/>
        <v>0</v>
      </c>
      <c r="AC86" s="47"/>
    </row>
    <row r="87" spans="1:29" ht="18.75">
      <c r="A87" s="62" t="s">
        <v>133</v>
      </c>
      <c r="B87" s="12" t="s">
        <v>83</v>
      </c>
      <c r="C87" s="38"/>
      <c r="D87" s="38">
        <v>8</v>
      </c>
      <c r="E87" s="35">
        <f t="shared" si="61"/>
        <v>1.5</v>
      </c>
      <c r="F87" s="9">
        <v>45</v>
      </c>
      <c r="G87" s="35">
        <f t="shared" si="62"/>
        <v>0</v>
      </c>
      <c r="H87" s="36">
        <f t="shared" si="50"/>
        <v>0</v>
      </c>
      <c r="I87" s="35">
        <v>0</v>
      </c>
      <c r="J87" s="35">
        <v>0</v>
      </c>
      <c r="K87" s="35">
        <v>0</v>
      </c>
      <c r="L87" s="35">
        <f t="shared" si="63"/>
        <v>45</v>
      </c>
      <c r="M87" s="34"/>
      <c r="N87" s="35">
        <f t="shared" si="64"/>
        <v>0</v>
      </c>
      <c r="O87" s="36"/>
      <c r="P87" s="35">
        <f t="shared" si="65"/>
        <v>0</v>
      </c>
      <c r="Q87" s="36"/>
      <c r="R87" s="35">
        <f t="shared" si="66"/>
        <v>0</v>
      </c>
      <c r="S87" s="36"/>
      <c r="T87" s="35">
        <f t="shared" si="67"/>
        <v>0</v>
      </c>
      <c r="U87" s="36"/>
      <c r="V87" s="35">
        <f t="shared" si="68"/>
        <v>0</v>
      </c>
      <c r="W87" s="36"/>
      <c r="X87" s="35">
        <f t="shared" si="69"/>
        <v>0</v>
      </c>
      <c r="Y87" s="35"/>
      <c r="Z87" s="35">
        <f t="shared" si="59"/>
        <v>0</v>
      </c>
      <c r="AA87" s="35"/>
      <c r="AB87" s="56">
        <f t="shared" si="60"/>
        <v>0</v>
      </c>
      <c r="AC87" s="47"/>
    </row>
    <row r="88" spans="1:106" s="3" customFormat="1" ht="21" customHeight="1">
      <c r="A88" s="62"/>
      <c r="B88" s="12"/>
      <c r="C88" s="35"/>
      <c r="D88" s="35"/>
      <c r="E88" s="35">
        <f t="shared" si="61"/>
        <v>0</v>
      </c>
      <c r="F88" s="36">
        <v>0</v>
      </c>
      <c r="G88" s="35">
        <f t="shared" si="62"/>
        <v>0</v>
      </c>
      <c r="H88" s="36">
        <f t="shared" si="50"/>
        <v>0</v>
      </c>
      <c r="I88" s="35">
        <v>0</v>
      </c>
      <c r="J88" s="35">
        <v>0</v>
      </c>
      <c r="K88" s="35">
        <v>0</v>
      </c>
      <c r="L88" s="35">
        <f t="shared" si="63"/>
        <v>0</v>
      </c>
      <c r="M88" s="34"/>
      <c r="N88" s="35">
        <f t="shared" si="64"/>
        <v>0</v>
      </c>
      <c r="O88" s="36"/>
      <c r="P88" s="35">
        <f t="shared" si="65"/>
        <v>0</v>
      </c>
      <c r="Q88" s="36"/>
      <c r="R88" s="35">
        <f t="shared" si="66"/>
        <v>0</v>
      </c>
      <c r="S88" s="36"/>
      <c r="T88" s="35">
        <f t="shared" si="67"/>
        <v>0</v>
      </c>
      <c r="U88" s="36"/>
      <c r="V88" s="35">
        <f t="shared" si="68"/>
        <v>0</v>
      </c>
      <c r="W88" s="36"/>
      <c r="X88" s="35">
        <f t="shared" si="69"/>
        <v>0</v>
      </c>
      <c r="Y88" s="41"/>
      <c r="Z88" s="35">
        <f t="shared" si="59"/>
        <v>0</v>
      </c>
      <c r="AA88" s="41"/>
      <c r="AB88" s="56">
        <f t="shared" si="60"/>
        <v>0</v>
      </c>
      <c r="AC88" s="48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pans="1:29" ht="22.5" customHeight="1">
      <c r="A89" s="62"/>
      <c r="B89" s="12"/>
      <c r="C89" s="35"/>
      <c r="D89" s="38"/>
      <c r="E89" s="35">
        <f t="shared" si="61"/>
        <v>0</v>
      </c>
      <c r="F89" s="36">
        <v>0</v>
      </c>
      <c r="G89" s="35">
        <f t="shared" si="62"/>
        <v>0</v>
      </c>
      <c r="H89" s="36">
        <f t="shared" si="50"/>
        <v>0</v>
      </c>
      <c r="I89" s="35">
        <v>0</v>
      </c>
      <c r="J89" s="35">
        <v>0</v>
      </c>
      <c r="K89" s="35">
        <v>0</v>
      </c>
      <c r="L89" s="35">
        <f t="shared" si="63"/>
        <v>0</v>
      </c>
      <c r="M89" s="34"/>
      <c r="N89" s="35">
        <f t="shared" si="64"/>
        <v>0</v>
      </c>
      <c r="O89" s="36"/>
      <c r="P89" s="35">
        <f t="shared" si="65"/>
        <v>0</v>
      </c>
      <c r="Q89" s="36"/>
      <c r="R89" s="35">
        <f t="shared" si="66"/>
        <v>0</v>
      </c>
      <c r="S89" s="36"/>
      <c r="T89" s="35">
        <f t="shared" si="67"/>
        <v>0</v>
      </c>
      <c r="U89" s="36"/>
      <c r="V89" s="35">
        <f t="shared" si="68"/>
        <v>0</v>
      </c>
      <c r="W89" s="36"/>
      <c r="X89" s="35">
        <f t="shared" si="69"/>
        <v>0</v>
      </c>
      <c r="Y89" s="35"/>
      <c r="Z89" s="35">
        <f t="shared" si="59"/>
        <v>0</v>
      </c>
      <c r="AA89" s="35"/>
      <c r="AB89" s="56">
        <f t="shared" si="60"/>
        <v>0</v>
      </c>
      <c r="AC89" s="47"/>
    </row>
    <row r="90" spans="1:29" s="4" customFormat="1" ht="18.75">
      <c r="A90" s="115" t="s">
        <v>41</v>
      </c>
      <c r="B90" s="116"/>
      <c r="C90" s="45"/>
      <c r="D90" s="45"/>
      <c r="E90" s="46">
        <f aca="true" t="shared" si="70" ref="E90:AB90">SUM(E75:E89)</f>
        <v>45</v>
      </c>
      <c r="F90" s="46">
        <f t="shared" si="70"/>
        <v>1350</v>
      </c>
      <c r="G90" s="46">
        <f t="shared" si="70"/>
        <v>480</v>
      </c>
      <c r="H90" s="46">
        <f t="shared" si="70"/>
        <v>288</v>
      </c>
      <c r="I90" s="46">
        <f t="shared" si="70"/>
        <v>146</v>
      </c>
      <c r="J90" s="46">
        <f t="shared" si="70"/>
        <v>46</v>
      </c>
      <c r="K90" s="46">
        <f t="shared" si="70"/>
        <v>0</v>
      </c>
      <c r="L90" s="46">
        <f t="shared" si="70"/>
        <v>870</v>
      </c>
      <c r="M90" s="46">
        <f t="shared" si="70"/>
        <v>0</v>
      </c>
      <c r="N90" s="46">
        <f t="shared" si="70"/>
        <v>0</v>
      </c>
      <c r="O90" s="46">
        <f t="shared" si="70"/>
        <v>0</v>
      </c>
      <c r="P90" s="46">
        <f t="shared" si="70"/>
        <v>0</v>
      </c>
      <c r="Q90" s="46">
        <f t="shared" si="70"/>
        <v>0</v>
      </c>
      <c r="R90" s="46">
        <f t="shared" si="70"/>
        <v>0</v>
      </c>
      <c r="S90" s="46">
        <f t="shared" si="70"/>
        <v>0</v>
      </c>
      <c r="T90" s="46">
        <f t="shared" si="70"/>
        <v>0</v>
      </c>
      <c r="U90" s="46">
        <f t="shared" si="70"/>
        <v>0</v>
      </c>
      <c r="V90" s="46">
        <f t="shared" si="70"/>
        <v>0</v>
      </c>
      <c r="W90" s="46">
        <f t="shared" si="70"/>
        <v>0</v>
      </c>
      <c r="X90" s="46">
        <f t="shared" si="70"/>
        <v>0</v>
      </c>
      <c r="Y90" s="46">
        <f t="shared" si="70"/>
        <v>12</v>
      </c>
      <c r="Z90" s="46">
        <f t="shared" si="70"/>
        <v>180</v>
      </c>
      <c r="AA90" s="46">
        <f t="shared" si="70"/>
        <v>20</v>
      </c>
      <c r="AB90" s="57">
        <f t="shared" si="70"/>
        <v>300</v>
      </c>
      <c r="AC90" s="47"/>
    </row>
    <row r="91" spans="1:106" s="7" customFormat="1" ht="26.25" customHeight="1">
      <c r="A91" s="52" t="s">
        <v>32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58"/>
      <c r="AC91" s="49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</row>
    <row r="92" spans="1:29" ht="18.75">
      <c r="A92" s="63" t="s">
        <v>134</v>
      </c>
      <c r="B92" s="12" t="s">
        <v>81</v>
      </c>
      <c r="C92" s="35"/>
      <c r="D92" s="35">
        <v>7</v>
      </c>
      <c r="E92" s="35">
        <f>F92/30</f>
        <v>15</v>
      </c>
      <c r="F92" s="35">
        <v>450</v>
      </c>
      <c r="G92" s="35">
        <v>180</v>
      </c>
      <c r="H92" s="35">
        <v>0</v>
      </c>
      <c r="I92" s="36">
        <v>0</v>
      </c>
      <c r="J92" s="36">
        <v>0</v>
      </c>
      <c r="K92" s="35">
        <v>0</v>
      </c>
      <c r="L92" s="35">
        <f>F92-G92</f>
        <v>270</v>
      </c>
      <c r="M92" s="34"/>
      <c r="N92" s="35">
        <f>M92*$M$7</f>
        <v>0</v>
      </c>
      <c r="O92" s="36"/>
      <c r="P92" s="35">
        <f>O92*$O$7</f>
        <v>0</v>
      </c>
      <c r="Q92" s="36"/>
      <c r="R92" s="35">
        <f>Q92*$Q$7</f>
        <v>0</v>
      </c>
      <c r="S92" s="36"/>
      <c r="T92" s="35">
        <f>S92*$S$7</f>
        <v>0</v>
      </c>
      <c r="U92" s="36"/>
      <c r="V92" s="35">
        <f>U92*$U$7</f>
        <v>0</v>
      </c>
      <c r="W92" s="36"/>
      <c r="X92" s="35">
        <f>W92*$W$7</f>
        <v>0</v>
      </c>
      <c r="Y92" s="35">
        <v>12</v>
      </c>
      <c r="Z92" s="35">
        <f>Y92*$Y$7</f>
        <v>180</v>
      </c>
      <c r="AA92" s="35"/>
      <c r="AB92" s="56">
        <f>AA92*$AA$7</f>
        <v>0</v>
      </c>
      <c r="AC92" s="47"/>
    </row>
    <row r="93" spans="1:29" ht="18.75">
      <c r="A93" s="63"/>
      <c r="B93" s="24"/>
      <c r="C93" s="35"/>
      <c r="D93" s="35"/>
      <c r="E93" s="35">
        <f>F93/30</f>
        <v>0</v>
      </c>
      <c r="F93" s="35">
        <v>0</v>
      </c>
      <c r="G93" s="35">
        <f>N93+P93+R93+T93+V93+X93+Z93+AB93</f>
        <v>0</v>
      </c>
      <c r="H93" s="35">
        <v>0</v>
      </c>
      <c r="I93" s="36">
        <v>0</v>
      </c>
      <c r="J93" s="36">
        <v>0</v>
      </c>
      <c r="K93" s="35">
        <v>0</v>
      </c>
      <c r="L93" s="35">
        <f>F93-G93</f>
        <v>0</v>
      </c>
      <c r="M93" s="34"/>
      <c r="N93" s="35">
        <f>M93*$M$7</f>
        <v>0</v>
      </c>
      <c r="O93" s="36"/>
      <c r="P93" s="35">
        <f>O93*$O$7</f>
        <v>0</v>
      </c>
      <c r="Q93" s="36"/>
      <c r="R93" s="35">
        <f>Q93*$Q$7</f>
        <v>0</v>
      </c>
      <c r="S93" s="36"/>
      <c r="T93" s="35">
        <f>S93*$S$7</f>
        <v>0</v>
      </c>
      <c r="U93" s="36"/>
      <c r="V93" s="35">
        <f>U93*$U$7</f>
        <v>0</v>
      </c>
      <c r="W93" s="36"/>
      <c r="X93" s="35">
        <f>W93*$W$7</f>
        <v>0</v>
      </c>
      <c r="Y93" s="35"/>
      <c r="Z93" s="35">
        <f>Y93*$Y$7</f>
        <v>0</v>
      </c>
      <c r="AA93" s="35"/>
      <c r="AB93" s="56">
        <f>AA93*$AA$7</f>
        <v>0</v>
      </c>
      <c r="AC93" s="47"/>
    </row>
    <row r="94" spans="1:29" ht="18.75">
      <c r="A94" s="63"/>
      <c r="B94" s="37"/>
      <c r="C94" s="36"/>
      <c r="D94" s="36"/>
      <c r="E94" s="35">
        <f>F94/30</f>
        <v>0</v>
      </c>
      <c r="F94" s="35">
        <v>0</v>
      </c>
      <c r="G94" s="35">
        <f>N94+P94+R94+T94+V94+X94+Z94+AB94</f>
        <v>0</v>
      </c>
      <c r="H94" s="35">
        <v>0</v>
      </c>
      <c r="I94" s="36">
        <v>0</v>
      </c>
      <c r="J94" s="36">
        <v>0</v>
      </c>
      <c r="K94" s="35">
        <v>0</v>
      </c>
      <c r="L94" s="35">
        <f>F94-G94</f>
        <v>0</v>
      </c>
      <c r="M94" s="34"/>
      <c r="N94" s="35">
        <f>M94*$M$7</f>
        <v>0</v>
      </c>
      <c r="O94" s="36"/>
      <c r="P94" s="35">
        <f>O94*$O$7</f>
        <v>0</v>
      </c>
      <c r="Q94" s="36"/>
      <c r="R94" s="35">
        <f>Q94*$Q$7</f>
        <v>0</v>
      </c>
      <c r="S94" s="36"/>
      <c r="T94" s="35">
        <f>S94*$S$7</f>
        <v>0</v>
      </c>
      <c r="U94" s="36"/>
      <c r="V94" s="35">
        <f>U94*$U$7</f>
        <v>0</v>
      </c>
      <c r="W94" s="36"/>
      <c r="X94" s="35">
        <f>W94*$W$7</f>
        <v>0</v>
      </c>
      <c r="Y94" s="35"/>
      <c r="Z94" s="35">
        <f>Y94*$Y$7</f>
        <v>0</v>
      </c>
      <c r="AA94" s="35"/>
      <c r="AB94" s="56">
        <f>AA94*$AA$7</f>
        <v>0</v>
      </c>
      <c r="AC94" s="47"/>
    </row>
    <row r="95" spans="1:106" s="7" customFormat="1" ht="39" customHeight="1">
      <c r="A95" s="117" t="s">
        <v>42</v>
      </c>
      <c r="B95" s="118"/>
      <c r="C95" s="45"/>
      <c r="D95" s="45"/>
      <c r="E95" s="46">
        <f aca="true" t="shared" si="71" ref="E95:AB95">SUM(E92:E94)</f>
        <v>15</v>
      </c>
      <c r="F95" s="46">
        <f t="shared" si="71"/>
        <v>450</v>
      </c>
      <c r="G95" s="46">
        <f t="shared" si="71"/>
        <v>180</v>
      </c>
      <c r="H95" s="46">
        <f t="shared" si="71"/>
        <v>0</v>
      </c>
      <c r="I95" s="46">
        <f t="shared" si="71"/>
        <v>0</v>
      </c>
      <c r="J95" s="46">
        <f t="shared" si="71"/>
        <v>0</v>
      </c>
      <c r="K95" s="46">
        <f t="shared" si="71"/>
        <v>0</v>
      </c>
      <c r="L95" s="46">
        <f t="shared" si="71"/>
        <v>270</v>
      </c>
      <c r="M95" s="46">
        <f t="shared" si="71"/>
        <v>0</v>
      </c>
      <c r="N95" s="46">
        <f t="shared" si="71"/>
        <v>0</v>
      </c>
      <c r="O95" s="46">
        <f t="shared" si="71"/>
        <v>0</v>
      </c>
      <c r="P95" s="46">
        <f t="shared" si="71"/>
        <v>0</v>
      </c>
      <c r="Q95" s="46">
        <f t="shared" si="71"/>
        <v>0</v>
      </c>
      <c r="R95" s="46">
        <f t="shared" si="71"/>
        <v>0</v>
      </c>
      <c r="S95" s="46">
        <f t="shared" si="71"/>
        <v>0</v>
      </c>
      <c r="T95" s="46">
        <f t="shared" si="71"/>
        <v>0</v>
      </c>
      <c r="U95" s="46">
        <f t="shared" si="71"/>
        <v>0</v>
      </c>
      <c r="V95" s="46">
        <f t="shared" si="71"/>
        <v>0</v>
      </c>
      <c r="W95" s="46">
        <f t="shared" si="71"/>
        <v>0</v>
      </c>
      <c r="X95" s="46">
        <f t="shared" si="71"/>
        <v>0</v>
      </c>
      <c r="Y95" s="46">
        <f t="shared" si="71"/>
        <v>12</v>
      </c>
      <c r="Z95" s="46">
        <f t="shared" si="71"/>
        <v>180</v>
      </c>
      <c r="AA95" s="46">
        <f t="shared" si="71"/>
        <v>0</v>
      </c>
      <c r="AB95" s="46">
        <f t="shared" si="71"/>
        <v>0</v>
      </c>
      <c r="AC95" s="49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</row>
    <row r="96" spans="1:29" ht="19.5" thickBot="1">
      <c r="A96" s="119" t="s">
        <v>43</v>
      </c>
      <c r="B96" s="120"/>
      <c r="C96" s="59"/>
      <c r="D96" s="59"/>
      <c r="E96" s="60">
        <f aca="true" t="shared" si="72" ref="E96:AB96">E90+E95</f>
        <v>60</v>
      </c>
      <c r="F96" s="60">
        <f t="shared" si="72"/>
        <v>1800</v>
      </c>
      <c r="G96" s="60">
        <f t="shared" si="72"/>
        <v>660</v>
      </c>
      <c r="H96" s="60">
        <f t="shared" si="72"/>
        <v>288</v>
      </c>
      <c r="I96" s="60">
        <f t="shared" si="72"/>
        <v>146</v>
      </c>
      <c r="J96" s="60">
        <f t="shared" si="72"/>
        <v>46</v>
      </c>
      <c r="K96" s="60">
        <f t="shared" si="72"/>
        <v>0</v>
      </c>
      <c r="L96" s="60">
        <f t="shared" si="72"/>
        <v>1140</v>
      </c>
      <c r="M96" s="60">
        <f t="shared" si="72"/>
        <v>0</v>
      </c>
      <c r="N96" s="60">
        <f t="shared" si="72"/>
        <v>0</v>
      </c>
      <c r="O96" s="60">
        <f t="shared" si="72"/>
        <v>0</v>
      </c>
      <c r="P96" s="60">
        <f t="shared" si="72"/>
        <v>0</v>
      </c>
      <c r="Q96" s="60">
        <f t="shared" si="72"/>
        <v>0</v>
      </c>
      <c r="R96" s="60">
        <f t="shared" si="72"/>
        <v>0</v>
      </c>
      <c r="S96" s="60">
        <f t="shared" si="72"/>
        <v>0</v>
      </c>
      <c r="T96" s="60">
        <f t="shared" si="72"/>
        <v>0</v>
      </c>
      <c r="U96" s="60">
        <f t="shared" si="72"/>
        <v>0</v>
      </c>
      <c r="V96" s="60">
        <f t="shared" si="72"/>
        <v>0</v>
      </c>
      <c r="W96" s="60">
        <f t="shared" si="72"/>
        <v>0</v>
      </c>
      <c r="X96" s="60">
        <f t="shared" si="72"/>
        <v>0</v>
      </c>
      <c r="Y96" s="60">
        <f t="shared" si="72"/>
        <v>24</v>
      </c>
      <c r="Z96" s="60">
        <f t="shared" si="72"/>
        <v>360</v>
      </c>
      <c r="AA96" s="60">
        <f t="shared" si="72"/>
        <v>20</v>
      </c>
      <c r="AB96" s="61">
        <f t="shared" si="72"/>
        <v>300</v>
      </c>
      <c r="AC96" s="47"/>
    </row>
    <row r="97" spans="1:28" s="19" customFormat="1" ht="39">
      <c r="A97" s="64"/>
      <c r="B97" s="65" t="s">
        <v>30</v>
      </c>
      <c r="C97" s="66"/>
      <c r="D97" s="66"/>
      <c r="E97" s="66">
        <f aca="true" t="shared" si="73" ref="E97:AB97">E49+E71+E95</f>
        <v>60</v>
      </c>
      <c r="F97" s="66">
        <f t="shared" si="73"/>
        <v>1800</v>
      </c>
      <c r="G97" s="66">
        <f t="shared" si="73"/>
        <v>720</v>
      </c>
      <c r="H97" s="66">
        <f t="shared" si="73"/>
        <v>0</v>
      </c>
      <c r="I97" s="66">
        <f t="shared" si="73"/>
        <v>0</v>
      </c>
      <c r="J97" s="66">
        <f t="shared" si="73"/>
        <v>0</v>
      </c>
      <c r="K97" s="66">
        <f t="shared" si="73"/>
        <v>0</v>
      </c>
      <c r="L97" s="66">
        <f t="shared" si="73"/>
        <v>1080</v>
      </c>
      <c r="M97" s="66">
        <f t="shared" si="73"/>
        <v>0</v>
      </c>
      <c r="N97" s="66">
        <f t="shared" si="73"/>
        <v>0</v>
      </c>
      <c r="O97" s="66">
        <f t="shared" si="73"/>
        <v>0</v>
      </c>
      <c r="P97" s="66">
        <f t="shared" si="73"/>
        <v>0</v>
      </c>
      <c r="Q97" s="66">
        <f t="shared" si="73"/>
        <v>0</v>
      </c>
      <c r="R97" s="66">
        <f t="shared" si="73"/>
        <v>0</v>
      </c>
      <c r="S97" s="66">
        <f t="shared" si="73"/>
        <v>9</v>
      </c>
      <c r="T97" s="66">
        <f t="shared" si="73"/>
        <v>180</v>
      </c>
      <c r="U97" s="66">
        <f t="shared" si="73"/>
        <v>12</v>
      </c>
      <c r="V97" s="66">
        <f t="shared" si="73"/>
        <v>180</v>
      </c>
      <c r="W97" s="66">
        <f t="shared" si="73"/>
        <v>10</v>
      </c>
      <c r="X97" s="66">
        <f t="shared" si="73"/>
        <v>180</v>
      </c>
      <c r="Y97" s="66">
        <f t="shared" si="73"/>
        <v>12</v>
      </c>
      <c r="Z97" s="66">
        <f t="shared" si="73"/>
        <v>180</v>
      </c>
      <c r="AA97" s="66">
        <f t="shared" si="73"/>
        <v>0</v>
      </c>
      <c r="AB97" s="66">
        <f t="shared" si="73"/>
        <v>0</v>
      </c>
    </row>
    <row r="98" spans="1:28" s="21" customFormat="1" ht="58.5">
      <c r="A98" s="26"/>
      <c r="B98" s="25" t="s">
        <v>18</v>
      </c>
      <c r="C98" s="43"/>
      <c r="D98" s="43"/>
      <c r="E98" s="43">
        <f aca="true" t="shared" si="74" ref="E98:AB98">E29+E50+E72+E96</f>
        <v>240</v>
      </c>
      <c r="F98" s="43">
        <f t="shared" si="74"/>
        <v>7200</v>
      </c>
      <c r="G98" s="43">
        <f t="shared" si="74"/>
        <v>3423</v>
      </c>
      <c r="H98" s="43">
        <f t="shared" si="74"/>
        <v>1601</v>
      </c>
      <c r="I98" s="43">
        <f t="shared" si="74"/>
        <v>620</v>
      </c>
      <c r="J98" s="43">
        <f t="shared" si="74"/>
        <v>380</v>
      </c>
      <c r="K98" s="43">
        <f t="shared" si="74"/>
        <v>80</v>
      </c>
      <c r="L98" s="43">
        <f t="shared" si="74"/>
        <v>3777</v>
      </c>
      <c r="M98" s="43">
        <f t="shared" si="74"/>
        <v>28</v>
      </c>
      <c r="N98" s="43">
        <f t="shared" si="74"/>
        <v>424</v>
      </c>
      <c r="O98" s="43">
        <f t="shared" si="74"/>
        <v>26</v>
      </c>
      <c r="P98" s="43">
        <f t="shared" si="74"/>
        <v>520</v>
      </c>
      <c r="Q98" s="43">
        <f t="shared" si="74"/>
        <v>28</v>
      </c>
      <c r="R98" s="43">
        <f t="shared" si="74"/>
        <v>426</v>
      </c>
      <c r="S98" s="43">
        <f t="shared" si="74"/>
        <v>28</v>
      </c>
      <c r="T98" s="43">
        <f t="shared" si="74"/>
        <v>572</v>
      </c>
      <c r="U98" s="43">
        <f t="shared" si="74"/>
        <v>27</v>
      </c>
      <c r="V98" s="43">
        <f t="shared" si="74"/>
        <v>402</v>
      </c>
      <c r="W98" s="43">
        <f t="shared" si="74"/>
        <v>22</v>
      </c>
      <c r="X98" s="43">
        <f t="shared" si="74"/>
        <v>414</v>
      </c>
      <c r="Y98" s="43">
        <f t="shared" si="74"/>
        <v>24</v>
      </c>
      <c r="Z98" s="43">
        <f t="shared" si="74"/>
        <v>360</v>
      </c>
      <c r="AA98" s="43">
        <f t="shared" si="74"/>
        <v>20</v>
      </c>
      <c r="AB98" s="43">
        <f t="shared" si="74"/>
        <v>300</v>
      </c>
    </row>
    <row r="99" spans="1:28" ht="18.75">
      <c r="A99" s="9"/>
      <c r="B99" s="20"/>
      <c r="C99" s="9"/>
      <c r="D99" s="9"/>
      <c r="E99" s="9"/>
      <c r="F99" s="9"/>
      <c r="G99" s="9"/>
      <c r="H99" s="9"/>
      <c r="I99" s="9"/>
      <c r="J99" s="9"/>
      <c r="K99" s="9"/>
      <c r="L99" s="9"/>
      <c r="M99" s="15"/>
      <c r="N99" s="9"/>
      <c r="O99" s="11"/>
      <c r="P99" s="9"/>
      <c r="Q99" s="11"/>
      <c r="R99" s="9"/>
      <c r="S99" s="11"/>
      <c r="T99" s="9"/>
      <c r="U99" s="11"/>
      <c r="V99" s="9"/>
      <c r="W99" s="11"/>
      <c r="X99" s="9"/>
      <c r="Y99" s="9"/>
      <c r="Z99" s="9"/>
      <c r="AA99" s="9"/>
      <c r="AB99" s="9"/>
    </row>
    <row r="100" spans="1:106" s="5" customFormat="1" ht="56.25">
      <c r="A100" s="13"/>
      <c r="B100" s="14" t="s">
        <v>15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>
        <v>30</v>
      </c>
      <c r="N100" s="23"/>
      <c r="O100" s="23">
        <v>30</v>
      </c>
      <c r="P100" s="23"/>
      <c r="Q100" s="23">
        <v>30</v>
      </c>
      <c r="R100" s="23"/>
      <c r="S100" s="23">
        <v>30</v>
      </c>
      <c r="T100" s="23"/>
      <c r="U100" s="23">
        <v>30</v>
      </c>
      <c r="V100" s="23"/>
      <c r="W100" s="23">
        <v>30</v>
      </c>
      <c r="X100" s="23"/>
      <c r="Y100" s="23">
        <v>30</v>
      </c>
      <c r="Z100" s="23"/>
      <c r="AA100" s="23">
        <v>30</v>
      </c>
      <c r="AB100" s="23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s="5" customFormat="1" ht="18.75">
      <c r="A101" s="13"/>
      <c r="B101" s="14" t="s">
        <v>12</v>
      </c>
      <c r="C101" s="23">
        <v>39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>
        <v>0</v>
      </c>
      <c r="N101" s="23"/>
      <c r="O101" s="23">
        <v>0</v>
      </c>
      <c r="P101" s="23"/>
      <c r="Q101" s="23">
        <v>0</v>
      </c>
      <c r="R101" s="23"/>
      <c r="S101" s="23">
        <v>0</v>
      </c>
      <c r="T101" s="23"/>
      <c r="U101" s="23">
        <v>0</v>
      </c>
      <c r="V101" s="23"/>
      <c r="W101" s="23">
        <v>0</v>
      </c>
      <c r="X101" s="23"/>
      <c r="Y101" s="23">
        <v>0</v>
      </c>
      <c r="Z101" s="23"/>
      <c r="AA101" s="23">
        <v>0</v>
      </c>
      <c r="AB101" s="23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s="5" customFormat="1" ht="18.75">
      <c r="A102" s="13"/>
      <c r="B102" s="14" t="s">
        <v>25</v>
      </c>
      <c r="C102" s="23">
        <v>1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s="5" customFormat="1" ht="18.75">
      <c r="A103" s="13"/>
      <c r="B103" s="14" t="s">
        <v>28</v>
      </c>
      <c r="C103" s="23">
        <v>1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s="5" customFormat="1" ht="18.75">
      <c r="A104" s="13"/>
      <c r="B104" s="14" t="s">
        <v>13</v>
      </c>
      <c r="C104" s="23">
        <v>2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s="5" customFormat="1" ht="18.75">
      <c r="A105" s="13"/>
      <c r="B105" s="14" t="s">
        <v>26</v>
      </c>
      <c r="C105" s="23">
        <v>18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s="5" customFormat="1" ht="18.75">
      <c r="A106" s="13"/>
      <c r="B106" s="14" t="s">
        <v>14</v>
      </c>
      <c r="C106" s="23">
        <v>21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28" s="30" customFormat="1" ht="18.75">
      <c r="A107" s="13"/>
      <c r="B107" s="14" t="s">
        <v>19</v>
      </c>
      <c r="C107" s="23">
        <v>1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2:106" s="27" customFormat="1" ht="18">
      <c r="B108" s="28"/>
      <c r="M108" s="29"/>
      <c r="O108" s="29"/>
      <c r="Q108" s="29"/>
      <c r="S108" s="29"/>
      <c r="U108" s="29"/>
      <c r="W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</row>
    <row r="109" spans="1:106" s="27" customFormat="1" ht="38.2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</row>
    <row r="110" spans="2:106" s="27" customFormat="1" ht="18">
      <c r="B110" s="28"/>
      <c r="M110" s="29"/>
      <c r="O110" s="29"/>
      <c r="Q110" s="29"/>
      <c r="S110" s="29"/>
      <c r="U110" s="29"/>
      <c r="W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</row>
    <row r="111" spans="1:106" s="27" customFormat="1" ht="36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</row>
    <row r="112" s="110" customFormat="1" ht="18">
      <c r="A112" s="109"/>
    </row>
    <row r="113" spans="2:106" s="27" customFormat="1" ht="18">
      <c r="B113" s="28"/>
      <c r="M113" s="29"/>
      <c r="O113" s="29"/>
      <c r="Q113" s="29"/>
      <c r="S113" s="29"/>
      <c r="U113" s="29"/>
      <c r="W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</row>
    <row r="114" spans="2:106" s="27" customFormat="1" ht="18">
      <c r="B114" s="28"/>
      <c r="M114" s="29"/>
      <c r="O114" s="29"/>
      <c r="Q114" s="29"/>
      <c r="S114" s="29"/>
      <c r="U114" s="29"/>
      <c r="W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</row>
    <row r="115" spans="2:106" s="31" customFormat="1" ht="18">
      <c r="B115" s="32"/>
      <c r="M115" s="33"/>
      <c r="O115" s="33"/>
      <c r="Q115" s="33"/>
      <c r="S115" s="33"/>
      <c r="U115" s="33"/>
      <c r="W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</row>
  </sheetData>
  <sheetProtection/>
  <mergeCells count="64">
    <mergeCell ref="A95:B95"/>
    <mergeCell ref="A96:B96"/>
    <mergeCell ref="A90:B90"/>
    <mergeCell ref="A49:B49"/>
    <mergeCell ref="A29:B29"/>
    <mergeCell ref="A50:B50"/>
    <mergeCell ref="A71:B71"/>
    <mergeCell ref="A72:B72"/>
    <mergeCell ref="A9:AB9"/>
    <mergeCell ref="A30:AB30"/>
    <mergeCell ref="A51:AB51"/>
    <mergeCell ref="A73:AB73"/>
    <mergeCell ref="A28:B28"/>
    <mergeCell ref="A43:B43"/>
    <mergeCell ref="A65:B65"/>
    <mergeCell ref="A112:IV112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109:AB109"/>
    <mergeCell ref="A111:AB111"/>
    <mergeCell ref="W8:X8"/>
    <mergeCell ref="U8:V8"/>
    <mergeCell ref="E4:E7"/>
    <mergeCell ref="C4:C7"/>
    <mergeCell ref="D4:D7"/>
    <mergeCell ref="Q7:R7"/>
    <mergeCell ref="U5:V5"/>
    <mergeCell ref="S7:T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</mergeCells>
  <dataValidations count="3">
    <dataValidation operator="equal" allowBlank="1" showInputMessage="1" showErrorMessage="1" prompt="Введіть данні самостійно!!!" sqref="H99:J99 H67:J70 H45:J48 H92:J94 H53:J64 H75:J89 H11:J27 H32:J42">
      <formula1>0</formula1>
    </dataValidation>
    <dataValidation operator="equal" allowBlank="1" showInputMessage="1" prompt="Введіть кількість годин на тиждень" sqref="W99 Q99 O99 S99 U99 U67:U70 Q45:Q48 M32:M40 U92:U94 O45:O48 S45:S48 U45:U48 W45:W48 S53:S64 Q53:Q64 O53:O64 S32:S42 M53:M64 W67:W70 Q67:Q70 O67:O70 S67:S70 U53:U64 O92:O94 S92:S94 Q92:Q94 W92:W94 W75:W89 O75:O89 Q75:Q89 S75:S89 U75:U89 M11:M27 Q11:Q27 O11:O27 W11:W27 U11:U27 S11:S27 Q39:Q42 O32:O42 W32:W42 U32:U42 W53:W64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8" r:id="rId1"/>
  <rowBreaks count="1" manualBreakCount="1">
    <brk id="8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2021-05-10T16:54:00Z</cp:lastPrinted>
  <dcterms:created xsi:type="dcterms:W3CDTF">2020-05-18T15:13:16Z</dcterms:created>
  <dcterms:modified xsi:type="dcterms:W3CDTF">2021-09-06T13:08:35Z</dcterms:modified>
  <cp:category/>
  <cp:version/>
  <cp:contentType/>
  <cp:contentStatus/>
</cp:coreProperties>
</file>