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19440" windowHeight="7290" activeTab="1"/>
  </bookViews>
  <sheets>
    <sheet name="Титулка" sheetId="1" r:id="rId1"/>
    <sheet name="Навчальний план" sheetId="2" r:id="rId2"/>
  </sheets>
  <definedNames>
    <definedName name="_xlnm.Print_Titles" localSheetId="1">'Навчальний план'!$2:$8</definedName>
    <definedName name="_xlnm.Print_Area" localSheetId="1">'Навчальний план'!$A$1:$AB$93</definedName>
  </definedNames>
  <calcPr fullCalcOnLoad="1"/>
</workbook>
</file>

<file path=xl/sharedStrings.xml><?xml version="1.0" encoding="utf-8"?>
<sst xmlns="http://schemas.openxmlformats.org/spreadsheetml/2006/main" count="350" uniqueCount="259">
  <si>
    <t>Міністерство освіти і науки України</t>
  </si>
  <si>
    <t>НАВЧАЛЬНИЙ ПЛАН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</si>
  <si>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</si>
  <si>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</si>
  <si>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</si>
  <si>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</si>
  <si>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</si>
  <si>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</si>
  <si>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</si>
  <si>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</si>
  <si>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</si>
  <si>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</si>
  <si>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</si>
  <si>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</si>
  <si>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</si>
  <si>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1-7</t>
  </si>
  <si>
    <t>Теоретичне навчання</t>
  </si>
  <si>
    <t>Позначення:</t>
  </si>
  <si>
    <t>Навчальна</t>
  </si>
  <si>
    <t>К</t>
  </si>
  <si>
    <t>П</t>
  </si>
  <si>
    <t>Е</t>
  </si>
  <si>
    <t>Екзаменаційна сесія</t>
  </si>
  <si>
    <t>Семестровий контроль</t>
  </si>
  <si>
    <t>Кількість годин</t>
  </si>
  <si>
    <t>Розподіл годин по курсах та семестрах</t>
  </si>
  <si>
    <t>Іспити, семестр</t>
  </si>
  <si>
    <t>Заліки, семестр</t>
  </si>
  <si>
    <t>Всього аудиторних годин</t>
  </si>
  <si>
    <t>З них</t>
  </si>
  <si>
    <t>1 курс</t>
  </si>
  <si>
    <t>2 курс</t>
  </si>
  <si>
    <t>3 курс</t>
  </si>
  <si>
    <t>Лекції</t>
  </si>
  <si>
    <t>Тижнів у семестрі</t>
  </si>
  <si>
    <t>Назва практики</t>
  </si>
  <si>
    <t>Семестр</t>
  </si>
  <si>
    <t>Разом</t>
  </si>
  <si>
    <t>Кількість годин на самостійне вивчення</t>
  </si>
  <si>
    <t>Дисциплін, що  вивчаються</t>
  </si>
  <si>
    <t>Курсових робіт</t>
  </si>
  <si>
    <t>Екзаменів</t>
  </si>
  <si>
    <t>Гранично допустиме навантаження студента на тиждень</t>
  </si>
  <si>
    <t>ІІІ. План освітнього  процесу</t>
  </si>
  <si>
    <t>1.1. Нормативні навчальні дисципліни  загальної підготовки</t>
  </si>
  <si>
    <t>Разом нормативні навчальні дисципліни загальної підготовки</t>
  </si>
  <si>
    <t xml:space="preserve">Кредити </t>
  </si>
  <si>
    <t>Загальний обсяг годин</t>
  </si>
  <si>
    <t xml:space="preserve">Загальний обсяг навчальних годин та кредитів для  підготовки бакалавра  </t>
  </si>
  <si>
    <t>ЗП 01</t>
  </si>
  <si>
    <t>ЗП 02</t>
  </si>
  <si>
    <t>ЗП 04</t>
  </si>
  <si>
    <t>ЗП 05</t>
  </si>
  <si>
    <t>ЗП 06</t>
  </si>
  <si>
    <t>ЗП 07</t>
  </si>
  <si>
    <t>ЗП 08</t>
  </si>
  <si>
    <t>І. Графік освітнього процесу</t>
  </si>
  <si>
    <t>29.09-5.10</t>
  </si>
  <si>
    <t>27.10-2.11</t>
  </si>
  <si>
    <t>29.12-4.01</t>
  </si>
  <si>
    <t>26.01-1.02</t>
  </si>
  <si>
    <t>23.02-1.03</t>
  </si>
  <si>
    <t>30.03-5.04</t>
  </si>
  <si>
    <t>27.04-3.05</t>
  </si>
  <si>
    <t>29.06-5.07</t>
  </si>
  <si>
    <t>27.07-1.08</t>
  </si>
  <si>
    <t>8-14</t>
  </si>
  <si>
    <t>15-21</t>
  </si>
  <si>
    <t>6-12</t>
  </si>
  <si>
    <t>13-19</t>
  </si>
  <si>
    <t>20-26</t>
  </si>
  <si>
    <t>3-9</t>
  </si>
  <si>
    <t>10-16</t>
  </si>
  <si>
    <t>17-23</t>
  </si>
  <si>
    <t>24-30</t>
  </si>
  <si>
    <t>22-28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</si>
  <si>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</si>
  <si>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</si>
  <si>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</si>
  <si>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</si>
  <si>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</si>
  <si>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</si>
  <si>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</si>
  <si>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</si>
  <si>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</si>
  <si>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</si>
  <si>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</si>
  <si>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23-31</t>
  </si>
  <si>
    <t>А</t>
  </si>
  <si>
    <t>екзаменаційна сесія;</t>
  </si>
  <si>
    <t>практика;</t>
  </si>
  <si>
    <t>канікули;</t>
  </si>
  <si>
    <t>атестація</t>
  </si>
  <si>
    <t>ІІ. Зведені дані про бюджет часу, тижні</t>
  </si>
  <si>
    <t>ІІІ. Практика</t>
  </si>
  <si>
    <t>IV. Атестація</t>
  </si>
  <si>
    <t>Атестація</t>
  </si>
  <si>
    <t>Тижні</t>
  </si>
  <si>
    <t>Кредити ЄКТС</t>
  </si>
  <si>
    <t>Назва навчальної дисципліни</t>
  </si>
  <si>
    <t>Навчальні дисципліни професійної підготовки</t>
  </si>
  <si>
    <t>Виробнича</t>
  </si>
  <si>
    <t>Практичні роботи</t>
  </si>
  <si>
    <t>Семінарські заняття</t>
  </si>
  <si>
    <t>Лабораторні роботи</t>
  </si>
  <si>
    <t>4 курс</t>
  </si>
  <si>
    <t>ЗП 09</t>
  </si>
  <si>
    <t>ЗП 10</t>
  </si>
  <si>
    <t>Шифр</t>
  </si>
  <si>
    <t>ЗП 11</t>
  </si>
  <si>
    <t>ЗП 12</t>
  </si>
  <si>
    <t xml:space="preserve">Фізична культура </t>
  </si>
  <si>
    <t>Навчальни практик</t>
  </si>
  <si>
    <t>Заліків</t>
  </si>
  <si>
    <t>Соціологія</t>
  </si>
  <si>
    <t>Загальна психологія з практикумом</t>
  </si>
  <si>
    <t>Історія психології</t>
  </si>
  <si>
    <t>Філософія</t>
  </si>
  <si>
    <t>Вікова фізіологія і валеологія</t>
  </si>
  <si>
    <t xml:space="preserve">Психологія розвитку і вікова психогія </t>
  </si>
  <si>
    <t>Соціальна психологія</t>
  </si>
  <si>
    <t>Психодіагностика</t>
  </si>
  <si>
    <t>Психологія творчості з тренінгом креативності</t>
  </si>
  <si>
    <t>Педагогіка</t>
  </si>
  <si>
    <t>Диференційна психологія</t>
  </si>
  <si>
    <t>Психологічне консультування</t>
  </si>
  <si>
    <t>Основи психокорекції з практикумом групової психокорекції</t>
  </si>
  <si>
    <t>Основи психотерапії</t>
  </si>
  <si>
    <t>Патопсихологія</t>
  </si>
  <si>
    <t>Психологія емоцій з тренінгом розвитку емоційного інтелекту</t>
  </si>
  <si>
    <t>Тренінг особистісного зростання психолога</t>
  </si>
  <si>
    <t>Методика викладання психології</t>
  </si>
  <si>
    <t>Експериментальна психологія</t>
  </si>
  <si>
    <t>Сучасна політична психологія</t>
  </si>
  <si>
    <t>Психологічна служба в системі освіти</t>
  </si>
  <si>
    <t>Психосоматика</t>
  </si>
  <si>
    <t>Психологія спілкування /Психологія кризових ситуацій</t>
  </si>
  <si>
    <t>Вступ до спеціальності/Робота практичного психолога з дітьми різного віку</t>
  </si>
  <si>
    <t>Українська мова (за професійним спрямуванням)</t>
  </si>
  <si>
    <t>Іноземна мова (за професійним спрямуванням)</t>
  </si>
  <si>
    <t>Реабілітаційна психологія/ Юридична психологія</t>
  </si>
  <si>
    <t>Курсова робота (із загальної психології)</t>
  </si>
  <si>
    <t>КР 01</t>
  </si>
  <si>
    <t>КР 02</t>
  </si>
  <si>
    <t>Психогігієна та психопрофілактика/Психологія девіантної поведінки</t>
  </si>
  <si>
    <t>Основи анатомії та фізіології ЦНС</t>
  </si>
  <si>
    <t>Психологія особистості</t>
  </si>
  <si>
    <t xml:space="preserve">Організаційна психологія </t>
  </si>
  <si>
    <t>Психологія праці та інженерна психологія</t>
  </si>
  <si>
    <t>Теоретико-методологічні проблеми психології</t>
  </si>
  <si>
    <t>Робота психолога з сім'єю/Психологія саморегуляції</t>
  </si>
  <si>
    <t>Методика організації  наукових досліджень в психології</t>
  </si>
  <si>
    <t>Курсова робота зі спеціальності</t>
  </si>
  <si>
    <t>Навчальна практика «Ознайомлювально-навчальна практика»</t>
  </si>
  <si>
    <t>Виробнича практика «Психокорекційна практика в закладах освіти»</t>
  </si>
  <si>
    <t>Математичні методи  та комп'ютерні  технології в психології</t>
  </si>
  <si>
    <t>Історія української державності та української культури</t>
  </si>
  <si>
    <t>Охорона праці  в галузі та безпека життєдіяльності</t>
  </si>
  <si>
    <t>ЗП 03</t>
  </si>
  <si>
    <t>1.2. Нормативні навчальні  дисципліни фахової  підготовки</t>
  </si>
  <si>
    <t>Основи медичних знань</t>
  </si>
  <si>
    <t>Педагогічна психологія/Психологія ПР-технологій</t>
  </si>
  <si>
    <t>Організація і методика проведення соціально-психологічного тренінгу/ Тренінг комунікативної компетентності</t>
  </si>
  <si>
    <t>Етнопсихологія/ Психологія соціальної роботи</t>
  </si>
  <si>
    <t>Арт-терапія/ Когнітивна терапія</t>
  </si>
  <si>
    <t>Робота психолога з дітьми з особливими потребами/ Психолінгвістика</t>
  </si>
  <si>
    <t>Сучасні психотехнології впливу з основами нейролінгвістичного програмування/ Технології маніпулювання свідомістю людини та техніки протидії маніпуляції</t>
  </si>
  <si>
    <t xml:space="preserve"> Психологія управління/Акмеологія</t>
  </si>
  <si>
    <t>Психологія конфлікту/ Гендерна психологія</t>
  </si>
  <si>
    <t>Психологія стресу та посттравматичного стресу/ Візуальна психодіагностика</t>
  </si>
  <si>
    <t>Екологія/Екологічна етика</t>
  </si>
  <si>
    <t>Основи клінічної психології</t>
  </si>
  <si>
    <t>Навчальний  план розглянуто та схвалено на засіданні Вченої ради Подільського  спеціального навчально-реабілітаційного соціально-економічного коледжу  (протокол від  27 червня  2017 року № 7)</t>
  </si>
  <si>
    <t>8  (Захист при комісії)</t>
  </si>
  <si>
    <t xml:space="preserve"> (4) 4</t>
  </si>
  <si>
    <t>8 (Захист при комісії)</t>
  </si>
  <si>
    <t>Компоненти ОПП</t>
  </si>
  <si>
    <t xml:space="preserve">1. Нормативні  (обов'язкові) компоненти ОПП </t>
  </si>
  <si>
    <t>Разом нормативні  компоненти ОПП  фахової підготовки</t>
  </si>
  <si>
    <t xml:space="preserve">РАЗОМ нормативні  компоненти ОПП  </t>
  </si>
  <si>
    <t>2. Компоненти ОПП  самостійного вибору  студента</t>
  </si>
  <si>
    <t>2.1. Навчальні дисципліни самостійного вибору студента  загальної підготовки</t>
  </si>
  <si>
    <t>2.2. Навчальні дисципліни  самостійного  вибору студента  фахової підготовки</t>
  </si>
  <si>
    <t>Разом навчальні дисципліни самостійного вибору  студента  загальної підготовки</t>
  </si>
  <si>
    <t>Разом навчальні дисципліни самостійного  вибору  студента  фахової підготовки</t>
  </si>
  <si>
    <t>РАЗОМ  компоненти ОПП самостійного вибору  студента</t>
  </si>
  <si>
    <t>1.3.</t>
  </si>
  <si>
    <t>Інші  нормативні компоненти</t>
  </si>
  <si>
    <t>ПН 01</t>
  </si>
  <si>
    <t>ПВ 01</t>
  </si>
  <si>
    <t>СО 01</t>
  </si>
  <si>
    <t>ФП 01</t>
  </si>
  <si>
    <t>ФП 02</t>
  </si>
  <si>
    <t>ФП 03</t>
  </si>
  <si>
    <t>ФП 04</t>
  </si>
  <si>
    <t>ФП 05</t>
  </si>
  <si>
    <t>ФП 06</t>
  </si>
  <si>
    <t>ФП 07</t>
  </si>
  <si>
    <t>ФП 08</t>
  </si>
  <si>
    <t>ФП 09</t>
  </si>
  <si>
    <t>ФП 10</t>
  </si>
  <si>
    <t>ФП 11</t>
  </si>
  <si>
    <t>ФП 12</t>
  </si>
  <si>
    <t>ФП 13</t>
  </si>
  <si>
    <t>ФП 14</t>
  </si>
  <si>
    <t>ФП 15</t>
  </si>
  <si>
    <t>ФП 16</t>
  </si>
  <si>
    <t>ФП 17</t>
  </si>
  <si>
    <t>ФП 18</t>
  </si>
  <si>
    <t>ФП 19</t>
  </si>
  <si>
    <t>ФП 20</t>
  </si>
  <si>
    <t>ФП 21</t>
  </si>
  <si>
    <t>ФП 22</t>
  </si>
  <si>
    <t>ФП 23</t>
  </si>
  <si>
    <t>А 01</t>
  </si>
  <si>
    <t>ЗП ВС 13</t>
  </si>
  <si>
    <t>ЗП ВС 14</t>
  </si>
  <si>
    <t>ФП ВС 24</t>
  </si>
  <si>
    <t>ФП ВС 25</t>
  </si>
  <si>
    <t>ФП ВС 26</t>
  </si>
  <si>
    <t>ФП ВС 27</t>
  </si>
  <si>
    <t>ФП ВС 28</t>
  </si>
  <si>
    <t>ФП ВС 29</t>
  </si>
  <si>
    <t>ФП ВС 30</t>
  </si>
  <si>
    <t>ФП ВС 31</t>
  </si>
  <si>
    <t>ФП ВС 32</t>
  </si>
  <si>
    <t>ФП ВС 33</t>
  </si>
  <si>
    <t>ФП ВС 34</t>
  </si>
  <si>
    <t>ФП ВС 35</t>
  </si>
  <si>
    <t>ФП ВС 36</t>
  </si>
  <si>
    <t>Навчальний  план розглянуто та схвалено  на засіданні Вченої ради  Подільського спеціального навчально-реабілітаційного соціально-економічного коледжу  (протокол від    червня   2019 року № ) (нов редакція, підстава: введення в дію СВО)</t>
  </si>
  <si>
    <t>ЗАТВЕРДЖЕНО</t>
  </si>
  <si>
    <r>
      <t xml:space="preserve">Кваліфікація - </t>
    </r>
    <r>
      <rPr>
        <b/>
        <sz val="9"/>
        <color indexed="8"/>
        <rFont val="Times New Roman"/>
        <family val="1"/>
      </rPr>
      <t>Бакалавр з  психології</t>
    </r>
  </si>
  <si>
    <t xml:space="preserve">Подільський  спеціальний навчально-реабілітаційний соціально-економічний коледж </t>
  </si>
  <si>
    <r>
      <t xml:space="preserve">Термін навчання - 3 </t>
    </r>
    <r>
      <rPr>
        <b/>
        <sz val="9"/>
        <color indexed="8"/>
        <rFont val="Times New Roman"/>
        <family val="1"/>
      </rPr>
      <t xml:space="preserve"> роки, 10 місяців</t>
    </r>
  </si>
  <si>
    <t>Голова Вченої  ради, директор</t>
  </si>
  <si>
    <t>на основі повної загальної середньої освіти</t>
  </si>
  <si>
    <t>М.М. Тріпак</t>
  </si>
  <si>
    <r>
      <t xml:space="preserve">підготовки </t>
    </r>
    <r>
      <rPr>
        <b/>
        <sz val="9"/>
        <color indexed="8"/>
        <rFont val="Times New Roman"/>
        <family val="1"/>
      </rPr>
      <t>бакалавра</t>
    </r>
  </si>
  <si>
    <r>
      <t xml:space="preserve">галузі знань  </t>
    </r>
    <r>
      <rPr>
        <b/>
        <sz val="9"/>
        <color indexed="8"/>
        <rFont val="Times New Roman"/>
        <family val="1"/>
      </rPr>
      <t>05 Соціальні та поведінкові науки</t>
    </r>
  </si>
  <si>
    <r>
      <t xml:space="preserve">спеціальності  </t>
    </r>
    <r>
      <rPr>
        <b/>
        <sz val="9"/>
        <color indexed="8"/>
        <rFont val="Times New Roman"/>
        <family val="1"/>
      </rPr>
      <t xml:space="preserve">053 Психологія </t>
    </r>
  </si>
  <si>
    <r>
      <t xml:space="preserve">за освітньою програмою   </t>
    </r>
    <r>
      <rPr>
        <b/>
        <sz val="9"/>
        <color indexed="8"/>
        <rFont val="Times New Roman"/>
        <family val="1"/>
      </rPr>
      <t>Психологія</t>
    </r>
  </si>
  <si>
    <r>
      <t xml:space="preserve">Форма навчання - </t>
    </r>
    <r>
      <rPr>
        <b/>
        <sz val="9"/>
        <color indexed="8"/>
        <rFont val="Times New Roman"/>
        <family val="1"/>
      </rPr>
      <t>денна</t>
    </r>
  </si>
  <si>
    <t>Кс</t>
  </si>
  <si>
    <t>Пн</t>
  </si>
  <si>
    <t>Пв</t>
  </si>
  <si>
    <t>теоретичне навчання;</t>
  </si>
  <si>
    <t>К/Кс</t>
  </si>
  <si>
    <t>Бр</t>
  </si>
  <si>
    <t>бакалаврська робота</t>
  </si>
  <si>
    <t>Практика (навчальна, виробнича)</t>
  </si>
  <si>
    <t>Атестація (ЗБР)</t>
  </si>
  <si>
    <t>Атестація (КЕзіС)</t>
  </si>
  <si>
    <t>Канікули/канікули святкові</t>
  </si>
  <si>
    <t>Форма атестації</t>
  </si>
  <si>
    <t>Кваліфікаційний іспит та захист бакалаврської роботи</t>
  </si>
  <si>
    <t>Захист бакалаврської роботи</t>
  </si>
  <si>
    <t>Комплексний екзамен зі спеціальності</t>
  </si>
  <si>
    <t>Навчальний  план (зі змінами) спеціальності 053 Психологія (ОПП "Психологія") розглянуто та схвалено  на засіданні Вченої ради  Подільського спеціального навчально-реабілітаційного соціально-економічного коледжу                              (протокол від 27 серпня 2020 року № 10 )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</si>
</sst>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71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sz val="8"/>
      <name val="Arial Cyr"/>
      <family val="2"/>
    </font>
    <font>
      <b/>
      <i/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4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4"/>
      <color indexed="8"/>
      <name val="Times New Roman"/>
      <family val="1"/>
    </font>
    <font>
      <sz val="7"/>
      <color indexed="8"/>
      <name val="Times New Roman"/>
      <family val="1"/>
    </font>
    <font>
      <sz val="5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3" tint="0.39998000860214233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4"/>
      <color theme="1"/>
      <name val="Times New Roman"/>
      <family val="1"/>
    </font>
    <font>
      <sz val="7"/>
      <color theme="1"/>
      <name val="Times New Roman"/>
      <family val="1"/>
    </font>
    <font>
      <sz val="5"/>
      <color theme="1"/>
      <name val="Times New Roman"/>
      <family val="1"/>
    </font>
    <font>
      <sz val="6"/>
      <color theme="1"/>
      <name val="Times New Roman"/>
      <family val="1"/>
    </font>
    <font>
      <b/>
      <sz val="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8" fillId="5" borderId="10" xfId="0" applyFont="1" applyFill="1" applyBorder="1" applyAlignment="1">
      <alignment/>
    </xf>
    <xf numFmtId="0" fontId="8" fillId="5" borderId="10" xfId="0" applyFont="1" applyFill="1" applyBorder="1" applyAlignment="1">
      <alignment wrapText="1"/>
    </xf>
    <xf numFmtId="0" fontId="7" fillId="36" borderId="10" xfId="0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0" fontId="6" fillId="0" borderId="12" xfId="0" applyFont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60" fillId="37" borderId="10" xfId="0" applyFont="1" applyFill="1" applyBorder="1" applyAlignment="1">
      <alignment wrapText="1"/>
    </xf>
    <xf numFmtId="0" fontId="5" fillId="37" borderId="1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10" fillId="37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39" borderId="10" xfId="0" applyFont="1" applyFill="1" applyBorder="1" applyAlignment="1">
      <alignment/>
    </xf>
    <xf numFmtId="0" fontId="8" fillId="10" borderId="10" xfId="0" applyFont="1" applyFill="1" applyBorder="1" applyAlignment="1">
      <alignment wrapText="1"/>
    </xf>
    <xf numFmtId="0" fontId="7" fillId="10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61" fillId="0" borderId="0" xfId="0" applyFont="1" applyAlignment="1">
      <alignment/>
    </xf>
    <xf numFmtId="0" fontId="61" fillId="0" borderId="14" xfId="0" applyFont="1" applyBorder="1" applyAlignment="1">
      <alignment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49" fontId="63" fillId="0" borderId="15" xfId="0" applyNumberFormat="1" applyFont="1" applyBorder="1" applyAlignment="1">
      <alignment horizontal="center" vertical="center" textRotation="90"/>
    </xf>
    <xf numFmtId="49" fontId="63" fillId="0" borderId="16" xfId="0" applyNumberFormat="1" applyFont="1" applyBorder="1" applyAlignment="1">
      <alignment horizontal="center" vertical="center" textRotation="90"/>
    </xf>
    <xf numFmtId="49" fontId="63" fillId="0" borderId="17" xfId="0" applyNumberFormat="1" applyFont="1" applyBorder="1" applyAlignment="1">
      <alignment horizontal="center" vertical="center" textRotation="90"/>
    </xf>
    <xf numFmtId="49" fontId="63" fillId="0" borderId="18" xfId="0" applyNumberFormat="1" applyFont="1" applyBorder="1" applyAlignment="1">
      <alignment horizontal="center" vertical="center" textRotation="90"/>
    </xf>
    <xf numFmtId="49" fontId="63" fillId="0" borderId="19" xfId="0" applyNumberFormat="1" applyFont="1" applyBorder="1" applyAlignment="1">
      <alignment horizontal="center" vertical="center" textRotation="90"/>
    </xf>
    <xf numFmtId="49" fontId="63" fillId="0" borderId="20" xfId="0" applyNumberFormat="1" applyFont="1" applyBorder="1" applyAlignment="1">
      <alignment horizontal="center" vertical="center" textRotation="90"/>
    </xf>
    <xf numFmtId="49" fontId="63" fillId="0" borderId="21" xfId="0" applyNumberFormat="1" applyFont="1" applyBorder="1" applyAlignment="1">
      <alignment horizontal="center" vertical="center" textRotation="90"/>
    </xf>
    <xf numFmtId="49" fontId="63" fillId="0" borderId="22" xfId="0" applyNumberFormat="1" applyFont="1" applyBorder="1" applyAlignment="1">
      <alignment horizontal="center" vertical="center" textRotation="90"/>
    </xf>
    <xf numFmtId="49" fontId="63" fillId="0" borderId="23" xfId="0" applyNumberFormat="1" applyFont="1" applyBorder="1" applyAlignment="1">
      <alignment horizontal="center" vertical="center" textRotation="90"/>
    </xf>
    <xf numFmtId="0" fontId="64" fillId="0" borderId="18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64" fillId="0" borderId="24" xfId="0" applyFont="1" applyBorder="1" applyAlignment="1">
      <alignment horizontal="center"/>
    </xf>
    <xf numFmtId="0" fontId="64" fillId="0" borderId="25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7" fillId="0" borderId="0" xfId="0" applyFont="1" applyAlignment="1">
      <alignment/>
    </xf>
    <xf numFmtId="0" fontId="67" fillId="0" borderId="26" xfId="0" applyFont="1" applyBorder="1" applyAlignment="1">
      <alignment horizontal="center" vertical="center"/>
    </xf>
    <xf numFmtId="0" fontId="62" fillId="0" borderId="0" xfId="0" applyFont="1" applyAlignment="1">
      <alignment/>
    </xf>
    <xf numFmtId="0" fontId="62" fillId="0" borderId="26" xfId="0" applyFont="1" applyBorder="1" applyAlignment="1">
      <alignment horizontal="center" vertical="center"/>
    </xf>
    <xf numFmtId="0" fontId="68" fillId="0" borderId="26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4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/>
    </xf>
    <xf numFmtId="0" fontId="63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64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0" fillId="0" borderId="0" xfId="0" applyAlignment="1">
      <alignment/>
    </xf>
    <xf numFmtId="0" fontId="64" fillId="0" borderId="27" xfId="0" applyFont="1" applyBorder="1" applyAlignment="1">
      <alignment horizontal="center"/>
    </xf>
    <xf numFmtId="0" fontId="62" fillId="0" borderId="28" xfId="0" applyFont="1" applyBorder="1" applyAlignment="1">
      <alignment vertical="center" textRotation="90"/>
    </xf>
    <xf numFmtId="0" fontId="62" fillId="0" borderId="29" xfId="0" applyFont="1" applyBorder="1" applyAlignment="1">
      <alignment vertical="center" textRotation="90"/>
    </xf>
    <xf numFmtId="0" fontId="62" fillId="0" borderId="30" xfId="0" applyFont="1" applyBorder="1" applyAlignment="1">
      <alignment vertical="center" textRotation="90"/>
    </xf>
    <xf numFmtId="0" fontId="65" fillId="0" borderId="26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 textRotation="90"/>
    </xf>
    <xf numFmtId="49" fontId="63" fillId="0" borderId="26" xfId="0" applyNumberFormat="1" applyFont="1" applyBorder="1" applyAlignment="1">
      <alignment horizontal="center" vertical="center" textRotation="90"/>
    </xf>
    <xf numFmtId="49" fontId="63" fillId="0" borderId="28" xfId="0" applyNumberFormat="1" applyFont="1" applyBorder="1" applyAlignment="1">
      <alignment horizontal="center" vertical="center" textRotation="90"/>
    </xf>
    <xf numFmtId="0" fontId="65" fillId="0" borderId="21" xfId="0" applyFont="1" applyBorder="1" applyAlignment="1">
      <alignment horizontal="center" vertical="center"/>
    </xf>
    <xf numFmtId="0" fontId="65" fillId="0" borderId="22" xfId="0" applyFont="1" applyBorder="1" applyAlignment="1">
      <alignment horizontal="center" vertical="center"/>
    </xf>
    <xf numFmtId="0" fontId="65" fillId="0" borderId="23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 textRotation="90"/>
    </xf>
    <xf numFmtId="0" fontId="67" fillId="0" borderId="0" xfId="0" applyFont="1" applyAlignment="1">
      <alignment horizontal="right"/>
    </xf>
    <xf numFmtId="0" fontId="63" fillId="0" borderId="29" xfId="0" applyFont="1" applyBorder="1" applyAlignment="1">
      <alignment horizontal="center" vertical="center" textRotation="90"/>
    </xf>
    <xf numFmtId="0" fontId="63" fillId="0" borderId="30" xfId="0" applyFont="1" applyBorder="1" applyAlignment="1">
      <alignment horizontal="center" vertical="center" textRotation="90"/>
    </xf>
    <xf numFmtId="0" fontId="63" fillId="0" borderId="32" xfId="0" applyFont="1" applyBorder="1" applyAlignment="1">
      <alignment horizontal="center" vertical="center" textRotation="90"/>
    </xf>
    <xf numFmtId="0" fontId="63" fillId="0" borderId="33" xfId="0" applyFont="1" applyBorder="1" applyAlignment="1">
      <alignment horizontal="center" vertical="center" textRotation="90"/>
    </xf>
    <xf numFmtId="0" fontId="63" fillId="0" borderId="34" xfId="0" applyFont="1" applyBorder="1" applyAlignment="1">
      <alignment horizontal="center" vertical="center" textRotation="90"/>
    </xf>
    <xf numFmtId="0" fontId="63" fillId="0" borderId="35" xfId="0" applyFont="1" applyBorder="1" applyAlignment="1">
      <alignment horizontal="center" vertical="center" textRotation="90"/>
    </xf>
    <xf numFmtId="0" fontId="63" fillId="0" borderId="36" xfId="0" applyFont="1" applyBorder="1" applyAlignment="1">
      <alignment horizontal="center" vertical="center" textRotation="90"/>
    </xf>
    <xf numFmtId="0" fontId="63" fillId="0" borderId="37" xfId="0" applyFont="1" applyBorder="1" applyAlignment="1">
      <alignment horizontal="center" vertical="center" textRotation="90"/>
    </xf>
    <xf numFmtId="0" fontId="63" fillId="0" borderId="32" xfId="0" applyFont="1" applyBorder="1" applyAlignment="1">
      <alignment horizontal="center" vertical="center" textRotation="90" wrapText="1"/>
    </xf>
    <xf numFmtId="0" fontId="63" fillId="0" borderId="33" xfId="0" applyFont="1" applyBorder="1" applyAlignment="1">
      <alignment horizontal="center" vertical="center" textRotation="90" wrapText="1"/>
    </xf>
    <xf numFmtId="0" fontId="63" fillId="0" borderId="34" xfId="0" applyFont="1" applyBorder="1" applyAlignment="1">
      <alignment horizontal="center" vertical="center" textRotation="90" wrapText="1"/>
    </xf>
    <xf numFmtId="0" fontId="63" fillId="0" borderId="35" xfId="0" applyFont="1" applyBorder="1" applyAlignment="1">
      <alignment horizontal="center" vertical="center" textRotation="90" wrapText="1"/>
    </xf>
    <xf numFmtId="0" fontId="63" fillId="0" borderId="36" xfId="0" applyFont="1" applyBorder="1" applyAlignment="1">
      <alignment horizontal="center" vertical="center" textRotation="90" wrapText="1"/>
    </xf>
    <xf numFmtId="0" fontId="63" fillId="0" borderId="37" xfId="0" applyFont="1" applyBorder="1" applyAlignment="1">
      <alignment horizontal="center" vertical="center" textRotation="90" wrapText="1"/>
    </xf>
    <xf numFmtId="0" fontId="63" fillId="0" borderId="38" xfId="0" applyFont="1" applyBorder="1" applyAlignment="1">
      <alignment horizontal="center" vertical="center" textRotation="90" wrapText="1"/>
    </xf>
    <xf numFmtId="0" fontId="63" fillId="0" borderId="0" xfId="0" applyFont="1" applyAlignment="1">
      <alignment horizontal="center" vertical="center" textRotation="90" wrapText="1"/>
    </xf>
    <xf numFmtId="0" fontId="63" fillId="0" borderId="27" xfId="0" applyFont="1" applyBorder="1" applyAlignment="1">
      <alignment horizontal="center" vertical="center" textRotation="90" wrapText="1"/>
    </xf>
    <xf numFmtId="0" fontId="63" fillId="0" borderId="38" xfId="0" applyFont="1" applyBorder="1" applyAlignment="1">
      <alignment horizontal="center" vertical="center" textRotation="90"/>
    </xf>
    <xf numFmtId="0" fontId="63" fillId="0" borderId="0" xfId="0" applyFont="1" applyAlignment="1">
      <alignment horizontal="center" vertical="center" textRotation="90"/>
    </xf>
    <xf numFmtId="0" fontId="63" fillId="0" borderId="27" xfId="0" applyFont="1" applyBorder="1" applyAlignment="1">
      <alignment horizontal="center" vertical="center" textRotation="90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textRotation="90"/>
    </xf>
    <xf numFmtId="0" fontId="63" fillId="0" borderId="10" xfId="0" applyFont="1" applyBorder="1" applyAlignment="1">
      <alignment horizontal="center" vertical="center" textRotation="90" wrapText="1"/>
    </xf>
    <xf numFmtId="0" fontId="63" fillId="0" borderId="31" xfId="0" applyFont="1" applyBorder="1" applyAlignment="1">
      <alignment horizontal="center" vertical="center" wrapText="1"/>
    </xf>
    <xf numFmtId="0" fontId="63" fillId="0" borderId="39" xfId="0" applyFont="1" applyBorder="1" applyAlignment="1">
      <alignment horizontal="center" vertical="center" wrapText="1"/>
    </xf>
    <xf numFmtId="0" fontId="63" fillId="0" borderId="40" xfId="0" applyFont="1" applyBorder="1" applyAlignment="1">
      <alignment horizontal="center" vertical="center" wrapText="1"/>
    </xf>
    <xf numFmtId="0" fontId="69" fillId="0" borderId="41" xfId="0" applyFont="1" applyBorder="1" applyAlignment="1">
      <alignment horizontal="center" vertical="center" wrapText="1"/>
    </xf>
    <xf numFmtId="0" fontId="69" fillId="0" borderId="42" xfId="0" applyFont="1" applyBorder="1" applyAlignment="1">
      <alignment horizontal="center" vertical="center" wrapText="1"/>
    </xf>
    <xf numFmtId="0" fontId="69" fillId="0" borderId="43" xfId="0" applyFont="1" applyBorder="1" applyAlignment="1">
      <alignment horizontal="center" vertical="center" wrapText="1"/>
    </xf>
    <xf numFmtId="0" fontId="69" fillId="0" borderId="44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4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3" fillId="0" borderId="31" xfId="0" applyFont="1" applyBorder="1" applyAlignment="1">
      <alignment horizontal="center" vertical="center" textRotation="90"/>
    </xf>
    <xf numFmtId="0" fontId="63" fillId="0" borderId="40" xfId="0" applyFont="1" applyBorder="1" applyAlignment="1">
      <alignment horizontal="center" vertical="center" textRotation="90"/>
    </xf>
    <xf numFmtId="0" fontId="63" fillId="0" borderId="31" xfId="0" applyFont="1" applyBorder="1" applyAlignment="1">
      <alignment horizontal="center" vertical="center" textRotation="90" wrapText="1"/>
    </xf>
    <xf numFmtId="0" fontId="63" fillId="0" borderId="40" xfId="0" applyFont="1" applyBorder="1" applyAlignment="1">
      <alignment horizontal="center" vertical="center" textRotation="90" wrapText="1"/>
    </xf>
    <xf numFmtId="0" fontId="70" fillId="0" borderId="10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 wrapText="1"/>
    </xf>
    <xf numFmtId="0" fontId="63" fillId="0" borderId="38" xfId="0" applyFont="1" applyBorder="1" applyAlignment="1">
      <alignment horizontal="center" vertical="center" wrapText="1"/>
    </xf>
    <xf numFmtId="0" fontId="63" fillId="0" borderId="33" xfId="0" applyFont="1" applyBorder="1" applyAlignment="1">
      <alignment horizontal="center" vertical="center" wrapText="1"/>
    </xf>
    <xf numFmtId="0" fontId="63" fillId="0" borderId="34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3" fillId="0" borderId="35" xfId="0" applyFont="1" applyBorder="1" applyAlignment="1">
      <alignment horizontal="center" vertical="center" wrapText="1"/>
    </xf>
    <xf numFmtId="0" fontId="63" fillId="0" borderId="36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37" xfId="0" applyFont="1" applyBorder="1" applyAlignment="1">
      <alignment horizontal="center" vertical="center" wrapText="1"/>
    </xf>
    <xf numFmtId="0" fontId="69" fillId="0" borderId="32" xfId="0" applyFont="1" applyBorder="1" applyAlignment="1">
      <alignment horizontal="center" vertical="center" wrapText="1"/>
    </xf>
    <xf numFmtId="0" fontId="63" fillId="0" borderId="32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63" fillId="0" borderId="34" xfId="0" applyFont="1" applyBorder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0" fontId="63" fillId="0" borderId="36" xfId="0" applyFont="1" applyBorder="1" applyAlignment="1">
      <alignment horizontal="center" vertical="center"/>
    </xf>
    <xf numFmtId="0" fontId="63" fillId="0" borderId="37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/>
    </xf>
    <xf numFmtId="0" fontId="63" fillId="0" borderId="28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3" fillId="0" borderId="40" xfId="0" applyFont="1" applyBorder="1" applyAlignment="1">
      <alignment horizontal="center" vertical="center"/>
    </xf>
    <xf numFmtId="0" fontId="63" fillId="0" borderId="39" xfId="0" applyFont="1" applyBorder="1" applyAlignment="1">
      <alignment horizontal="center" vertical="center"/>
    </xf>
    <xf numFmtId="0" fontId="63" fillId="0" borderId="10" xfId="0" applyFont="1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3" fillId="0" borderId="31" xfId="0" applyFont="1" applyBorder="1" applyAlignment="1">
      <alignment horizontal="center"/>
    </xf>
    <xf numFmtId="0" fontId="63" fillId="0" borderId="3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textRotation="90" wrapText="1"/>
    </xf>
    <xf numFmtId="0" fontId="6" fillId="35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4"/>
  <sheetViews>
    <sheetView zoomScale="145" zoomScaleNormal="145" zoomScalePageLayoutView="0" workbookViewId="0" topLeftCell="A1">
      <selection activeCell="BC21" sqref="BC21"/>
    </sheetView>
  </sheetViews>
  <sheetFormatPr defaultColWidth="9.00390625" defaultRowHeight="12.75"/>
  <cols>
    <col min="1" max="1" width="2.75390625" style="86" customWidth="1"/>
    <col min="2" max="9" width="2.375" style="86" customWidth="1"/>
    <col min="10" max="10" width="3.375" style="86" customWidth="1"/>
    <col min="11" max="11" width="3.125" style="86" customWidth="1"/>
    <col min="12" max="53" width="2.375" style="86" customWidth="1"/>
    <col min="54" max="16384" width="9.125" style="86" customWidth="1"/>
  </cols>
  <sheetData>
    <row r="1" spans="2:39" s="62" customFormat="1" ht="12">
      <c r="B1" s="97" t="s">
        <v>231</v>
      </c>
      <c r="C1" s="98"/>
      <c r="D1" s="98"/>
      <c r="E1" s="98"/>
      <c r="F1" s="98"/>
      <c r="G1" s="98"/>
      <c r="H1" s="98"/>
      <c r="I1" s="98"/>
      <c r="J1" s="98"/>
      <c r="K1" s="98"/>
      <c r="O1" s="98" t="s">
        <v>0</v>
      </c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M1" s="62" t="s">
        <v>232</v>
      </c>
    </row>
    <row r="2" spans="10:39" s="62" customFormat="1" ht="12.75">
      <c r="J2" s="97" t="s">
        <v>233</v>
      </c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M2" s="62" t="s">
        <v>234</v>
      </c>
    </row>
    <row r="3" spans="2:39" s="62" customFormat="1" ht="12">
      <c r="B3" s="98" t="s">
        <v>235</v>
      </c>
      <c r="C3" s="98"/>
      <c r="D3" s="98"/>
      <c r="E3" s="98"/>
      <c r="F3" s="98"/>
      <c r="G3" s="98"/>
      <c r="H3" s="98"/>
      <c r="I3" s="98"/>
      <c r="J3" s="98"/>
      <c r="K3" s="98"/>
      <c r="O3" s="97" t="s">
        <v>1</v>
      </c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M3" s="62" t="s">
        <v>236</v>
      </c>
    </row>
    <row r="4" spans="3:36" s="62" customFormat="1" ht="12">
      <c r="C4" s="63"/>
      <c r="D4" s="63"/>
      <c r="E4" s="63"/>
      <c r="F4" s="62" t="s">
        <v>237</v>
      </c>
      <c r="O4" s="98" t="s">
        <v>238</v>
      </c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</row>
    <row r="5" spans="15:36" s="62" customFormat="1" ht="12">
      <c r="O5" s="98" t="s">
        <v>239</v>
      </c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</row>
    <row r="6" spans="15:36" s="62" customFormat="1" ht="12">
      <c r="O6" s="98" t="s">
        <v>240</v>
      </c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</row>
    <row r="7" spans="10:36" s="62" customFormat="1" ht="12.75">
      <c r="J7" s="98" t="s">
        <v>241</v>
      </c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</row>
    <row r="8" spans="15:36" s="62" customFormat="1" ht="12">
      <c r="O8" s="98" t="s">
        <v>242</v>
      </c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</row>
    <row r="9" spans="15:36" s="62" customFormat="1" ht="12"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</row>
    <row r="10" s="62" customFormat="1" ht="12"/>
    <row r="11" spans="1:53" s="62" customFormat="1" ht="12.75" thickBot="1">
      <c r="A11" s="100" t="s">
        <v>56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</row>
    <row r="12" spans="1:53" s="65" customFormat="1" ht="18" customHeight="1" thickBot="1">
      <c r="A12" s="101" t="s">
        <v>2</v>
      </c>
      <c r="B12" s="104" t="s">
        <v>3</v>
      </c>
      <c r="C12" s="104"/>
      <c r="D12" s="104"/>
      <c r="E12" s="105"/>
      <c r="F12" s="106" t="s">
        <v>57</v>
      </c>
      <c r="G12" s="104" t="s">
        <v>4</v>
      </c>
      <c r="H12" s="104"/>
      <c r="I12" s="104"/>
      <c r="J12" s="107" t="s">
        <v>58</v>
      </c>
      <c r="K12" s="109" t="s">
        <v>5</v>
      </c>
      <c r="L12" s="110"/>
      <c r="M12" s="110"/>
      <c r="N12" s="111"/>
      <c r="O12" s="104" t="s">
        <v>6</v>
      </c>
      <c r="P12" s="104"/>
      <c r="Q12" s="104"/>
      <c r="R12" s="105"/>
      <c r="S12" s="106" t="s">
        <v>59</v>
      </c>
      <c r="T12" s="104" t="s">
        <v>7</v>
      </c>
      <c r="U12" s="104"/>
      <c r="V12" s="104"/>
      <c r="W12" s="107" t="s">
        <v>60</v>
      </c>
      <c r="X12" s="104" t="s">
        <v>8</v>
      </c>
      <c r="Y12" s="104"/>
      <c r="Z12" s="104"/>
      <c r="AA12" s="107" t="s">
        <v>61</v>
      </c>
      <c r="AB12" s="104" t="s">
        <v>9</v>
      </c>
      <c r="AC12" s="104"/>
      <c r="AD12" s="104"/>
      <c r="AE12" s="105"/>
      <c r="AF12" s="106" t="s">
        <v>62</v>
      </c>
      <c r="AG12" s="104" t="s">
        <v>10</v>
      </c>
      <c r="AH12" s="104"/>
      <c r="AI12" s="104"/>
      <c r="AJ12" s="107" t="s">
        <v>63</v>
      </c>
      <c r="AK12" s="109" t="s">
        <v>11</v>
      </c>
      <c r="AL12" s="110"/>
      <c r="AM12" s="110"/>
      <c r="AN12" s="111"/>
      <c r="AO12" s="104" t="s">
        <v>12</v>
      </c>
      <c r="AP12" s="104"/>
      <c r="AQ12" s="104"/>
      <c r="AR12" s="105"/>
      <c r="AS12" s="106" t="s">
        <v>64</v>
      </c>
      <c r="AT12" s="104" t="s">
        <v>13</v>
      </c>
      <c r="AU12" s="104"/>
      <c r="AV12" s="104"/>
      <c r="AW12" s="107" t="s">
        <v>65</v>
      </c>
      <c r="AX12" s="104" t="s">
        <v>14</v>
      </c>
      <c r="AY12" s="104"/>
      <c r="AZ12" s="104"/>
      <c r="BA12" s="104"/>
    </row>
    <row r="13" spans="1:53" s="65" customFormat="1" ht="27" thickBot="1">
      <c r="A13" s="102"/>
      <c r="B13" s="66" t="s">
        <v>15</v>
      </c>
      <c r="C13" s="67" t="s">
        <v>66</v>
      </c>
      <c r="D13" s="67" t="s">
        <v>67</v>
      </c>
      <c r="E13" s="68" t="s">
        <v>75</v>
      </c>
      <c r="F13" s="106"/>
      <c r="G13" s="66" t="s">
        <v>68</v>
      </c>
      <c r="H13" s="67" t="s">
        <v>69</v>
      </c>
      <c r="I13" s="68" t="s">
        <v>70</v>
      </c>
      <c r="J13" s="108"/>
      <c r="K13" s="69" t="s">
        <v>71</v>
      </c>
      <c r="L13" s="70" t="s">
        <v>72</v>
      </c>
      <c r="M13" s="70" t="s">
        <v>73</v>
      </c>
      <c r="N13" s="71" t="s">
        <v>74</v>
      </c>
      <c r="O13" s="72" t="s">
        <v>15</v>
      </c>
      <c r="P13" s="73" t="s">
        <v>66</v>
      </c>
      <c r="Q13" s="73" t="s">
        <v>67</v>
      </c>
      <c r="R13" s="74" t="s">
        <v>75</v>
      </c>
      <c r="S13" s="106"/>
      <c r="T13" s="72" t="s">
        <v>76</v>
      </c>
      <c r="U13" s="73" t="s">
        <v>77</v>
      </c>
      <c r="V13" s="74" t="s">
        <v>78</v>
      </c>
      <c r="W13" s="107"/>
      <c r="X13" s="72" t="s">
        <v>79</v>
      </c>
      <c r="Y13" s="73" t="s">
        <v>80</v>
      </c>
      <c r="Z13" s="74" t="s">
        <v>81</v>
      </c>
      <c r="AA13" s="107"/>
      <c r="AB13" s="66" t="s">
        <v>79</v>
      </c>
      <c r="AC13" s="67" t="s">
        <v>80</v>
      </c>
      <c r="AD13" s="67" t="s">
        <v>81</v>
      </c>
      <c r="AE13" s="68" t="s">
        <v>82</v>
      </c>
      <c r="AF13" s="112"/>
      <c r="AG13" s="66" t="s">
        <v>68</v>
      </c>
      <c r="AH13" s="67" t="s">
        <v>69</v>
      </c>
      <c r="AI13" s="68" t="s">
        <v>70</v>
      </c>
      <c r="AJ13" s="108"/>
      <c r="AK13" s="69" t="s">
        <v>83</v>
      </c>
      <c r="AL13" s="70" t="s">
        <v>84</v>
      </c>
      <c r="AM13" s="70" t="s">
        <v>85</v>
      </c>
      <c r="AN13" s="71" t="s">
        <v>86</v>
      </c>
      <c r="AO13" s="66" t="s">
        <v>15</v>
      </c>
      <c r="AP13" s="67" t="s">
        <v>66</v>
      </c>
      <c r="AQ13" s="67" t="s">
        <v>67</v>
      </c>
      <c r="AR13" s="68" t="s">
        <v>75</v>
      </c>
      <c r="AS13" s="112"/>
      <c r="AT13" s="66" t="s">
        <v>68</v>
      </c>
      <c r="AU13" s="67" t="s">
        <v>69</v>
      </c>
      <c r="AV13" s="68" t="s">
        <v>70</v>
      </c>
      <c r="AW13" s="108"/>
      <c r="AX13" s="72" t="s">
        <v>79</v>
      </c>
      <c r="AY13" s="73" t="s">
        <v>80</v>
      </c>
      <c r="AZ13" s="73" t="s">
        <v>81</v>
      </c>
      <c r="BA13" s="74" t="s">
        <v>87</v>
      </c>
    </row>
    <row r="14" spans="1:53" s="65" customFormat="1" ht="15.75" thickBot="1">
      <c r="A14" s="103"/>
      <c r="B14" s="75">
        <v>1</v>
      </c>
      <c r="C14" s="76">
        <v>2</v>
      </c>
      <c r="D14" s="76">
        <v>3</v>
      </c>
      <c r="E14" s="77">
        <v>4</v>
      </c>
      <c r="F14" s="75">
        <v>5</v>
      </c>
      <c r="G14" s="76">
        <v>6</v>
      </c>
      <c r="H14" s="76">
        <v>7</v>
      </c>
      <c r="I14" s="77">
        <v>8</v>
      </c>
      <c r="J14" s="75">
        <v>9</v>
      </c>
      <c r="K14" s="78">
        <v>10</v>
      </c>
      <c r="L14" s="76">
        <v>11</v>
      </c>
      <c r="M14" s="78">
        <v>12</v>
      </c>
      <c r="N14" s="77">
        <v>13</v>
      </c>
      <c r="O14" s="79">
        <v>14</v>
      </c>
      <c r="P14" s="76">
        <v>15</v>
      </c>
      <c r="Q14" s="76">
        <v>16</v>
      </c>
      <c r="R14" s="77">
        <v>17</v>
      </c>
      <c r="S14" s="75">
        <v>18</v>
      </c>
      <c r="T14" s="76">
        <v>19</v>
      </c>
      <c r="U14" s="76">
        <v>20</v>
      </c>
      <c r="V14" s="76">
        <v>21</v>
      </c>
      <c r="W14" s="77">
        <v>22</v>
      </c>
      <c r="X14" s="75">
        <v>23</v>
      </c>
      <c r="Y14" s="76">
        <v>24</v>
      </c>
      <c r="Z14" s="76">
        <v>25</v>
      </c>
      <c r="AA14" s="77">
        <v>26</v>
      </c>
      <c r="AB14" s="75">
        <v>27</v>
      </c>
      <c r="AC14" s="76">
        <v>28</v>
      </c>
      <c r="AD14" s="76">
        <v>29</v>
      </c>
      <c r="AE14" s="77">
        <v>30</v>
      </c>
      <c r="AF14" s="75">
        <v>31</v>
      </c>
      <c r="AG14" s="76">
        <v>32</v>
      </c>
      <c r="AH14" s="76">
        <v>33</v>
      </c>
      <c r="AI14" s="77">
        <v>34</v>
      </c>
      <c r="AJ14" s="75">
        <v>35</v>
      </c>
      <c r="AK14" s="76">
        <v>36</v>
      </c>
      <c r="AL14" s="76">
        <v>37</v>
      </c>
      <c r="AM14" s="76">
        <v>38</v>
      </c>
      <c r="AN14" s="77">
        <v>39</v>
      </c>
      <c r="AO14" s="75">
        <v>40</v>
      </c>
      <c r="AP14" s="76">
        <v>41</v>
      </c>
      <c r="AQ14" s="76">
        <v>42</v>
      </c>
      <c r="AR14" s="77">
        <v>43</v>
      </c>
      <c r="AS14" s="75">
        <v>44</v>
      </c>
      <c r="AT14" s="76">
        <v>45</v>
      </c>
      <c r="AU14" s="76">
        <v>46</v>
      </c>
      <c r="AV14" s="76">
        <v>47</v>
      </c>
      <c r="AW14" s="77">
        <v>48</v>
      </c>
      <c r="AX14" s="75">
        <v>49</v>
      </c>
      <c r="AY14" s="76">
        <v>50</v>
      </c>
      <c r="AZ14" s="76">
        <v>51</v>
      </c>
      <c r="BA14" s="77">
        <v>52</v>
      </c>
    </row>
    <row r="15" spans="1:53" s="80" customFormat="1" ht="15">
      <c r="A15" s="80">
        <v>1</v>
      </c>
      <c r="Q15" s="80" t="s">
        <v>21</v>
      </c>
      <c r="R15" s="80" t="s">
        <v>21</v>
      </c>
      <c r="S15" s="80" t="s">
        <v>19</v>
      </c>
      <c r="T15" s="80" t="s">
        <v>19</v>
      </c>
      <c r="AK15" s="80" t="s">
        <v>243</v>
      </c>
      <c r="AP15" s="80" t="s">
        <v>21</v>
      </c>
      <c r="AQ15" s="80" t="s">
        <v>21</v>
      </c>
      <c r="AR15" s="80" t="s">
        <v>21</v>
      </c>
      <c r="AS15" s="80" t="s">
        <v>19</v>
      </c>
      <c r="AT15" s="80" t="s">
        <v>19</v>
      </c>
      <c r="AU15" s="80" t="s">
        <v>19</v>
      </c>
      <c r="AV15" s="80" t="s">
        <v>19</v>
      </c>
      <c r="AW15" s="80" t="s">
        <v>19</v>
      </c>
      <c r="AX15" s="80" t="s">
        <v>19</v>
      </c>
      <c r="AY15" s="80" t="s">
        <v>19</v>
      </c>
      <c r="AZ15" s="80" t="s">
        <v>19</v>
      </c>
      <c r="BA15" s="80" t="s">
        <v>19</v>
      </c>
    </row>
    <row r="16" spans="1:53" s="80" customFormat="1" ht="15">
      <c r="A16" s="80">
        <v>2</v>
      </c>
      <c r="Q16" s="80" t="s">
        <v>21</v>
      </c>
      <c r="R16" s="80" t="s">
        <v>21</v>
      </c>
      <c r="S16" s="80" t="s">
        <v>19</v>
      </c>
      <c r="T16" s="80" t="s">
        <v>19</v>
      </c>
      <c r="AK16" s="80" t="s">
        <v>243</v>
      </c>
      <c r="AM16" s="81" t="s">
        <v>244</v>
      </c>
      <c r="AN16" s="81" t="s">
        <v>244</v>
      </c>
      <c r="AP16" s="80" t="s">
        <v>21</v>
      </c>
      <c r="AQ16" s="80" t="s">
        <v>21</v>
      </c>
      <c r="AR16" s="80" t="s">
        <v>21</v>
      </c>
      <c r="AS16" s="80" t="s">
        <v>19</v>
      </c>
      <c r="AT16" s="80" t="s">
        <v>19</v>
      </c>
      <c r="AU16" s="80" t="s">
        <v>19</v>
      </c>
      <c r="AV16" s="80" t="s">
        <v>19</v>
      </c>
      <c r="AW16" s="80" t="s">
        <v>19</v>
      </c>
      <c r="AX16" s="80" t="s">
        <v>19</v>
      </c>
      <c r="AY16" s="80" t="s">
        <v>19</v>
      </c>
      <c r="AZ16" s="80" t="s">
        <v>19</v>
      </c>
      <c r="BA16" s="80" t="s">
        <v>19</v>
      </c>
    </row>
    <row r="17" spans="1:53" s="80" customFormat="1" ht="15">
      <c r="A17" s="80">
        <v>3</v>
      </c>
      <c r="L17" s="82"/>
      <c r="M17" s="82"/>
      <c r="Q17" s="80" t="s">
        <v>21</v>
      </c>
      <c r="R17" s="80" t="s">
        <v>21</v>
      </c>
      <c r="S17" s="80" t="s">
        <v>19</v>
      </c>
      <c r="T17" s="80" t="s">
        <v>19</v>
      </c>
      <c r="AG17" s="82"/>
      <c r="AH17" s="82"/>
      <c r="AK17" s="80" t="s">
        <v>243</v>
      </c>
      <c r="AL17" s="82"/>
      <c r="AM17" s="81"/>
      <c r="AN17" s="81"/>
      <c r="AP17" s="80" t="s">
        <v>21</v>
      </c>
      <c r="AQ17" s="80" t="s">
        <v>21</v>
      </c>
      <c r="AR17" s="80" t="s">
        <v>21</v>
      </c>
      <c r="AS17" s="80" t="s">
        <v>19</v>
      </c>
      <c r="AT17" s="80" t="s">
        <v>19</v>
      </c>
      <c r="AU17" s="80" t="s">
        <v>19</v>
      </c>
      <c r="AV17" s="80" t="s">
        <v>19</v>
      </c>
      <c r="AW17" s="80" t="s">
        <v>19</v>
      </c>
      <c r="AX17" s="80" t="s">
        <v>19</v>
      </c>
      <c r="AY17" s="80" t="s">
        <v>19</v>
      </c>
      <c r="AZ17" s="80" t="s">
        <v>19</v>
      </c>
      <c r="BA17" s="80" t="s">
        <v>19</v>
      </c>
    </row>
    <row r="18" spans="1:46" s="80" customFormat="1" ht="15.75" thickBot="1">
      <c r="A18" s="80">
        <v>4</v>
      </c>
      <c r="L18" s="82"/>
      <c r="M18" s="82"/>
      <c r="Q18" s="80" t="s">
        <v>21</v>
      </c>
      <c r="R18" s="80" t="s">
        <v>21</v>
      </c>
      <c r="S18" s="80" t="s">
        <v>19</v>
      </c>
      <c r="T18" s="80" t="s">
        <v>19</v>
      </c>
      <c r="AE18" s="82"/>
      <c r="AF18" s="82"/>
      <c r="AG18" s="82"/>
      <c r="AH18" s="82"/>
      <c r="AI18" s="82" t="s">
        <v>21</v>
      </c>
      <c r="AJ18" s="82" t="s">
        <v>21</v>
      </c>
      <c r="AK18" s="82" t="s">
        <v>245</v>
      </c>
      <c r="AL18" s="82" t="s">
        <v>245</v>
      </c>
      <c r="AM18" s="82" t="s">
        <v>245</v>
      </c>
      <c r="AN18" s="82" t="s">
        <v>245</v>
      </c>
      <c r="AO18" s="82" t="s">
        <v>245</v>
      </c>
      <c r="AP18" s="82" t="s">
        <v>245</v>
      </c>
      <c r="AQ18" s="82" t="s">
        <v>88</v>
      </c>
      <c r="AR18" s="82" t="s">
        <v>88</v>
      </c>
      <c r="AS18" s="83"/>
      <c r="AT18" s="83"/>
    </row>
    <row r="19" spans="1:44" ht="13.5" customHeight="1" thickBot="1">
      <c r="A19" s="113" t="s">
        <v>17</v>
      </c>
      <c r="B19" s="113"/>
      <c r="C19" s="113"/>
      <c r="D19" s="84"/>
      <c r="E19" s="85"/>
      <c r="G19" s="84" t="s">
        <v>246</v>
      </c>
      <c r="N19" s="87" t="s">
        <v>21</v>
      </c>
      <c r="O19" s="84" t="s">
        <v>89</v>
      </c>
      <c r="U19" s="87" t="s">
        <v>20</v>
      </c>
      <c r="W19" s="84" t="s">
        <v>90</v>
      </c>
      <c r="Z19" s="88" t="s">
        <v>247</v>
      </c>
      <c r="AA19" s="89"/>
      <c r="AB19" s="90" t="s">
        <v>91</v>
      </c>
      <c r="AC19" s="89"/>
      <c r="AD19" s="89"/>
      <c r="AE19" s="89"/>
      <c r="AF19" s="87" t="s">
        <v>248</v>
      </c>
      <c r="AG19" s="84" t="s">
        <v>249</v>
      </c>
      <c r="AH19" s="90"/>
      <c r="AI19" s="90"/>
      <c r="AJ19" s="90"/>
      <c r="AK19" s="89"/>
      <c r="AL19" s="89"/>
      <c r="AM19" s="89"/>
      <c r="AN19" s="87" t="s">
        <v>88</v>
      </c>
      <c r="AO19" s="89"/>
      <c r="AP19" s="90" t="s">
        <v>92</v>
      </c>
      <c r="AQ19" s="89"/>
      <c r="AR19" s="89"/>
    </row>
    <row r="20" spans="2:53" s="91" customFormat="1" ht="12.75" thickBot="1">
      <c r="B20" s="91" t="s">
        <v>93</v>
      </c>
      <c r="U20" s="97" t="s">
        <v>94</v>
      </c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K20" s="100" t="s">
        <v>95</v>
      </c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</row>
    <row r="21" spans="1:53" s="92" customFormat="1" ht="34.5" customHeight="1" thickBot="1">
      <c r="A21" s="112" t="s">
        <v>2</v>
      </c>
      <c r="B21" s="112" t="s">
        <v>36</v>
      </c>
      <c r="C21" s="116" t="s">
        <v>16</v>
      </c>
      <c r="D21" s="117"/>
      <c r="E21" s="116" t="s">
        <v>22</v>
      </c>
      <c r="F21" s="117"/>
      <c r="G21" s="122" t="s">
        <v>250</v>
      </c>
      <c r="H21" s="123"/>
      <c r="I21" s="116" t="s">
        <v>251</v>
      </c>
      <c r="J21" s="117"/>
      <c r="K21" s="122" t="s">
        <v>252</v>
      </c>
      <c r="L21" s="128"/>
      <c r="M21" s="123"/>
      <c r="N21" s="116" t="s">
        <v>253</v>
      </c>
      <c r="O21" s="117"/>
      <c r="P21" s="116" t="s">
        <v>37</v>
      </c>
      <c r="Q21" s="131"/>
      <c r="R21" s="117"/>
      <c r="U21" s="134" t="s">
        <v>35</v>
      </c>
      <c r="V21" s="134"/>
      <c r="W21" s="134"/>
      <c r="X21" s="134"/>
      <c r="Y21" s="134"/>
      <c r="Z21" s="134"/>
      <c r="AA21" s="134"/>
      <c r="AB21" s="134"/>
      <c r="AC21" s="134"/>
      <c r="AD21" s="135" t="s">
        <v>36</v>
      </c>
      <c r="AE21" s="135"/>
      <c r="AF21" s="135" t="s">
        <v>97</v>
      </c>
      <c r="AG21" s="135"/>
      <c r="AH21" s="136" t="s">
        <v>98</v>
      </c>
      <c r="AI21" s="136"/>
      <c r="AK21" s="137" t="s">
        <v>99</v>
      </c>
      <c r="AL21" s="138"/>
      <c r="AM21" s="138"/>
      <c r="AN21" s="138"/>
      <c r="AO21" s="138"/>
      <c r="AP21" s="138"/>
      <c r="AQ21" s="139"/>
      <c r="AR21" s="137" t="s">
        <v>254</v>
      </c>
      <c r="AS21" s="138"/>
      <c r="AT21" s="138"/>
      <c r="AU21" s="139"/>
      <c r="AV21" s="147" t="s">
        <v>36</v>
      </c>
      <c r="AW21" s="148"/>
      <c r="AX21" s="147" t="s">
        <v>97</v>
      </c>
      <c r="AY21" s="148"/>
      <c r="AZ21" s="149" t="s">
        <v>98</v>
      </c>
      <c r="BA21" s="150"/>
    </row>
    <row r="22" spans="1:53" s="92" customFormat="1" ht="15.75" customHeight="1">
      <c r="A22" s="114"/>
      <c r="B22" s="114"/>
      <c r="C22" s="118"/>
      <c r="D22" s="119"/>
      <c r="E22" s="118"/>
      <c r="F22" s="119"/>
      <c r="G22" s="124"/>
      <c r="H22" s="125"/>
      <c r="I22" s="118"/>
      <c r="J22" s="119"/>
      <c r="K22" s="124"/>
      <c r="L22" s="129"/>
      <c r="M22" s="125"/>
      <c r="N22" s="118"/>
      <c r="O22" s="119"/>
      <c r="P22" s="118"/>
      <c r="Q22" s="132"/>
      <c r="R22" s="119"/>
      <c r="U22" s="151" t="s">
        <v>18</v>
      </c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K22" s="152" t="s">
        <v>100</v>
      </c>
      <c r="AL22" s="153"/>
      <c r="AM22" s="153"/>
      <c r="AN22" s="153"/>
      <c r="AO22" s="153"/>
      <c r="AP22" s="153"/>
      <c r="AQ22" s="154"/>
      <c r="AR22" s="161" t="s">
        <v>255</v>
      </c>
      <c r="AS22" s="153"/>
      <c r="AT22" s="153"/>
      <c r="AU22" s="153"/>
      <c r="AV22" s="162">
        <v>8</v>
      </c>
      <c r="AW22" s="163"/>
      <c r="AX22" s="162">
        <v>2</v>
      </c>
      <c r="AY22" s="163"/>
      <c r="AZ22" s="162">
        <v>3</v>
      </c>
      <c r="BA22" s="163"/>
    </row>
    <row r="23" spans="1:53" s="92" customFormat="1" ht="14.25" customHeight="1">
      <c r="A23" s="114"/>
      <c r="B23" s="114"/>
      <c r="C23" s="118"/>
      <c r="D23" s="119"/>
      <c r="E23" s="118"/>
      <c r="F23" s="119"/>
      <c r="G23" s="124"/>
      <c r="H23" s="125"/>
      <c r="I23" s="118"/>
      <c r="J23" s="119"/>
      <c r="K23" s="124"/>
      <c r="L23" s="129"/>
      <c r="M23" s="125"/>
      <c r="N23" s="118"/>
      <c r="O23" s="119"/>
      <c r="P23" s="118"/>
      <c r="Q23" s="132"/>
      <c r="R23" s="119"/>
      <c r="U23" s="140" t="s">
        <v>153</v>
      </c>
      <c r="V23" s="141"/>
      <c r="W23" s="141"/>
      <c r="X23" s="141"/>
      <c r="Y23" s="141"/>
      <c r="Z23" s="141"/>
      <c r="AA23" s="141"/>
      <c r="AB23" s="141"/>
      <c r="AC23" s="142"/>
      <c r="AD23" s="134">
        <v>4</v>
      </c>
      <c r="AE23" s="134"/>
      <c r="AF23" s="134">
        <v>2</v>
      </c>
      <c r="AG23" s="134"/>
      <c r="AH23" s="134">
        <v>3</v>
      </c>
      <c r="AI23" s="134"/>
      <c r="AK23" s="155"/>
      <c r="AL23" s="156"/>
      <c r="AM23" s="156"/>
      <c r="AN23" s="156"/>
      <c r="AO23" s="156"/>
      <c r="AP23" s="156"/>
      <c r="AQ23" s="157"/>
      <c r="AR23" s="155"/>
      <c r="AS23" s="156"/>
      <c r="AT23" s="156"/>
      <c r="AU23" s="156"/>
      <c r="AV23" s="164"/>
      <c r="AW23" s="165"/>
      <c r="AX23" s="164"/>
      <c r="AY23" s="165"/>
      <c r="AZ23" s="164"/>
      <c r="BA23" s="165"/>
    </row>
    <row r="24" spans="1:53" s="93" customFormat="1" ht="11.25" customHeight="1">
      <c r="A24" s="114"/>
      <c r="B24" s="114"/>
      <c r="C24" s="118"/>
      <c r="D24" s="119"/>
      <c r="E24" s="118"/>
      <c r="F24" s="119"/>
      <c r="G24" s="124"/>
      <c r="H24" s="125"/>
      <c r="I24" s="118"/>
      <c r="J24" s="119"/>
      <c r="K24" s="124"/>
      <c r="L24" s="129"/>
      <c r="M24" s="125"/>
      <c r="N24" s="118"/>
      <c r="O24" s="119"/>
      <c r="P24" s="118"/>
      <c r="Q24" s="132"/>
      <c r="R24" s="119"/>
      <c r="U24" s="143"/>
      <c r="V24" s="144"/>
      <c r="W24" s="144"/>
      <c r="X24" s="144"/>
      <c r="Y24" s="144"/>
      <c r="Z24" s="144"/>
      <c r="AA24" s="144"/>
      <c r="AB24" s="144"/>
      <c r="AC24" s="145"/>
      <c r="AD24" s="146"/>
      <c r="AE24" s="146"/>
      <c r="AF24" s="146"/>
      <c r="AG24" s="146"/>
      <c r="AH24" s="146"/>
      <c r="AI24" s="146"/>
      <c r="AK24" s="155"/>
      <c r="AL24" s="156"/>
      <c r="AM24" s="156"/>
      <c r="AN24" s="156"/>
      <c r="AO24" s="156"/>
      <c r="AP24" s="156"/>
      <c r="AQ24" s="157"/>
      <c r="AR24" s="155"/>
      <c r="AS24" s="156"/>
      <c r="AT24" s="156"/>
      <c r="AU24" s="156"/>
      <c r="AV24" s="164"/>
      <c r="AW24" s="165"/>
      <c r="AX24" s="164"/>
      <c r="AY24" s="165"/>
      <c r="AZ24" s="164"/>
      <c r="BA24" s="165"/>
    </row>
    <row r="25" spans="1:53" s="93" customFormat="1" ht="12" thickBot="1">
      <c r="A25" s="115"/>
      <c r="B25" s="115"/>
      <c r="C25" s="120"/>
      <c r="D25" s="121"/>
      <c r="E25" s="120"/>
      <c r="F25" s="121"/>
      <c r="G25" s="126"/>
      <c r="H25" s="127"/>
      <c r="I25" s="120"/>
      <c r="J25" s="121"/>
      <c r="K25" s="126"/>
      <c r="L25" s="130"/>
      <c r="M25" s="127"/>
      <c r="N25" s="120"/>
      <c r="O25" s="121"/>
      <c r="P25" s="120"/>
      <c r="Q25" s="133"/>
      <c r="R25" s="121"/>
      <c r="U25" s="168" t="s">
        <v>101</v>
      </c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K25" s="155"/>
      <c r="AL25" s="156"/>
      <c r="AM25" s="156"/>
      <c r="AN25" s="156"/>
      <c r="AO25" s="156"/>
      <c r="AP25" s="156"/>
      <c r="AQ25" s="157"/>
      <c r="AR25" s="155"/>
      <c r="AS25" s="156"/>
      <c r="AT25" s="156"/>
      <c r="AU25" s="156"/>
      <c r="AV25" s="164"/>
      <c r="AW25" s="165"/>
      <c r="AX25" s="164"/>
      <c r="AY25" s="165"/>
      <c r="AZ25" s="164"/>
      <c r="BA25" s="165"/>
    </row>
    <row r="26" spans="1:53" s="93" customFormat="1" ht="12" thickBot="1">
      <c r="A26" s="169">
        <v>1</v>
      </c>
      <c r="B26" s="94">
        <v>1</v>
      </c>
      <c r="C26" s="171">
        <v>15</v>
      </c>
      <c r="D26" s="172"/>
      <c r="E26" s="171">
        <v>2</v>
      </c>
      <c r="F26" s="172"/>
      <c r="G26" s="171"/>
      <c r="H26" s="172"/>
      <c r="I26" s="171"/>
      <c r="J26" s="172"/>
      <c r="K26" s="171"/>
      <c r="L26" s="173"/>
      <c r="M26" s="172"/>
      <c r="N26" s="171">
        <v>2</v>
      </c>
      <c r="O26" s="172"/>
      <c r="P26" s="171">
        <f>C26+E26+G26+I26+K26+N26</f>
        <v>19</v>
      </c>
      <c r="Q26" s="173"/>
      <c r="R26" s="172"/>
      <c r="U26" s="174"/>
      <c r="V26" s="174"/>
      <c r="W26" s="174"/>
      <c r="X26" s="174"/>
      <c r="Y26" s="174"/>
      <c r="Z26" s="174"/>
      <c r="AA26" s="174"/>
      <c r="AB26" s="174"/>
      <c r="AC26" s="174"/>
      <c r="AD26" s="134">
        <v>8</v>
      </c>
      <c r="AE26" s="134"/>
      <c r="AF26" s="134">
        <v>6</v>
      </c>
      <c r="AG26" s="134"/>
      <c r="AH26" s="134">
        <v>9</v>
      </c>
      <c r="AI26" s="134"/>
      <c r="AK26" s="158"/>
      <c r="AL26" s="159"/>
      <c r="AM26" s="159"/>
      <c r="AN26" s="159"/>
      <c r="AO26" s="159"/>
      <c r="AP26" s="159"/>
      <c r="AQ26" s="160"/>
      <c r="AR26" s="158"/>
      <c r="AS26" s="159"/>
      <c r="AT26" s="159"/>
      <c r="AU26" s="159"/>
      <c r="AV26" s="166"/>
      <c r="AW26" s="167"/>
      <c r="AX26" s="166"/>
      <c r="AY26" s="167"/>
      <c r="AZ26" s="166"/>
      <c r="BA26" s="167"/>
    </row>
    <row r="27" spans="1:18" s="93" customFormat="1" ht="12" thickBot="1">
      <c r="A27" s="170"/>
      <c r="B27" s="94">
        <v>2</v>
      </c>
      <c r="C27" s="171">
        <v>20</v>
      </c>
      <c r="D27" s="172"/>
      <c r="E27" s="171">
        <v>3</v>
      </c>
      <c r="F27" s="172"/>
      <c r="G27" s="171"/>
      <c r="H27" s="172"/>
      <c r="I27" s="171"/>
      <c r="J27" s="172"/>
      <c r="K27" s="171"/>
      <c r="L27" s="173"/>
      <c r="M27" s="172"/>
      <c r="N27" s="171">
        <v>10</v>
      </c>
      <c r="O27" s="172"/>
      <c r="P27" s="171">
        <f aca="true" t="shared" si="0" ref="P27:P33">C27+E27+G27+I27+K27+N27</f>
        <v>33</v>
      </c>
      <c r="Q27" s="173"/>
      <c r="R27" s="172"/>
    </row>
    <row r="28" spans="1:18" s="93" customFormat="1" ht="12" thickBot="1">
      <c r="A28" s="169">
        <v>2</v>
      </c>
      <c r="B28" s="94">
        <v>3</v>
      </c>
      <c r="C28" s="171">
        <v>15</v>
      </c>
      <c r="D28" s="172"/>
      <c r="E28" s="171">
        <v>2</v>
      </c>
      <c r="F28" s="172"/>
      <c r="G28" s="171"/>
      <c r="H28" s="172"/>
      <c r="I28" s="171"/>
      <c r="J28" s="172"/>
      <c r="K28" s="171"/>
      <c r="L28" s="173"/>
      <c r="M28" s="172"/>
      <c r="N28" s="171">
        <v>2</v>
      </c>
      <c r="O28" s="172"/>
      <c r="P28" s="171">
        <f t="shared" si="0"/>
        <v>19</v>
      </c>
      <c r="Q28" s="173"/>
      <c r="R28" s="172"/>
    </row>
    <row r="29" spans="1:18" s="93" customFormat="1" ht="12" thickBot="1">
      <c r="A29" s="170"/>
      <c r="B29" s="94">
        <v>4</v>
      </c>
      <c r="C29" s="171">
        <v>18</v>
      </c>
      <c r="D29" s="172"/>
      <c r="E29" s="171">
        <v>3</v>
      </c>
      <c r="F29" s="172"/>
      <c r="G29" s="171">
        <v>2</v>
      </c>
      <c r="H29" s="172"/>
      <c r="I29" s="171"/>
      <c r="J29" s="172"/>
      <c r="K29" s="171"/>
      <c r="L29" s="173"/>
      <c r="M29" s="172"/>
      <c r="N29" s="171">
        <v>10</v>
      </c>
      <c r="O29" s="172"/>
      <c r="P29" s="171">
        <f t="shared" si="0"/>
        <v>33</v>
      </c>
      <c r="Q29" s="173"/>
      <c r="R29" s="172"/>
    </row>
    <row r="30" spans="1:18" s="93" customFormat="1" ht="12" thickBot="1">
      <c r="A30" s="169">
        <v>3</v>
      </c>
      <c r="B30" s="94">
        <v>5</v>
      </c>
      <c r="C30" s="171">
        <v>15</v>
      </c>
      <c r="D30" s="172"/>
      <c r="E30" s="171">
        <v>2</v>
      </c>
      <c r="F30" s="172"/>
      <c r="G30" s="171"/>
      <c r="H30" s="172"/>
      <c r="I30" s="171"/>
      <c r="J30" s="172"/>
      <c r="K30" s="171"/>
      <c r="L30" s="173"/>
      <c r="M30" s="172"/>
      <c r="N30" s="171">
        <v>2</v>
      </c>
      <c r="O30" s="172"/>
      <c r="P30" s="171">
        <f t="shared" si="0"/>
        <v>19</v>
      </c>
      <c r="Q30" s="173"/>
      <c r="R30" s="172"/>
    </row>
    <row r="31" spans="1:18" s="93" customFormat="1" ht="12" thickBot="1">
      <c r="A31" s="170"/>
      <c r="B31" s="94">
        <v>6</v>
      </c>
      <c r="C31" s="171">
        <v>20</v>
      </c>
      <c r="D31" s="172"/>
      <c r="E31" s="171">
        <v>3</v>
      </c>
      <c r="F31" s="172"/>
      <c r="G31" s="171"/>
      <c r="H31" s="172"/>
      <c r="I31" s="171"/>
      <c r="J31" s="172"/>
      <c r="K31" s="171"/>
      <c r="L31" s="173"/>
      <c r="M31" s="172"/>
      <c r="N31" s="171">
        <v>10</v>
      </c>
      <c r="O31" s="172"/>
      <c r="P31" s="171">
        <f t="shared" si="0"/>
        <v>33</v>
      </c>
      <c r="Q31" s="173"/>
      <c r="R31" s="172"/>
    </row>
    <row r="32" spans="1:18" s="93" customFormat="1" ht="12" thickBot="1">
      <c r="A32" s="169">
        <v>4</v>
      </c>
      <c r="B32" s="94">
        <v>7</v>
      </c>
      <c r="C32" s="171">
        <v>15</v>
      </c>
      <c r="D32" s="172"/>
      <c r="E32" s="171">
        <v>2</v>
      </c>
      <c r="F32" s="172"/>
      <c r="G32" s="171"/>
      <c r="H32" s="172"/>
      <c r="I32" s="171"/>
      <c r="J32" s="172"/>
      <c r="K32" s="171"/>
      <c r="L32" s="173"/>
      <c r="M32" s="172"/>
      <c r="N32" s="171">
        <v>2</v>
      </c>
      <c r="O32" s="172"/>
      <c r="P32" s="171">
        <f t="shared" si="0"/>
        <v>19</v>
      </c>
      <c r="Q32" s="173"/>
      <c r="R32" s="172"/>
    </row>
    <row r="33" spans="1:18" s="93" customFormat="1" ht="13.5" thickBot="1">
      <c r="A33" s="170"/>
      <c r="B33" s="94">
        <v>8</v>
      </c>
      <c r="C33" s="171">
        <v>15</v>
      </c>
      <c r="D33" s="172"/>
      <c r="E33" s="171">
        <v>2</v>
      </c>
      <c r="F33" s="172"/>
      <c r="G33" s="171">
        <v>6</v>
      </c>
      <c r="H33" s="172"/>
      <c r="I33" s="171">
        <v>2</v>
      </c>
      <c r="J33" s="173"/>
      <c r="K33" s="175"/>
      <c r="L33" s="175"/>
      <c r="M33" s="176"/>
      <c r="N33" s="171"/>
      <c r="O33" s="172"/>
      <c r="P33" s="171">
        <f t="shared" si="0"/>
        <v>25</v>
      </c>
      <c r="Q33" s="173"/>
      <c r="R33" s="172"/>
    </row>
    <row r="34" spans="1:18" s="93" customFormat="1" ht="13.5" thickBot="1">
      <c r="A34" s="177" t="s">
        <v>37</v>
      </c>
      <c r="B34" s="178"/>
      <c r="C34" s="171">
        <f>C26+C27+C28+C29+C30+C31+C32+C33</f>
        <v>133</v>
      </c>
      <c r="D34" s="172"/>
      <c r="E34" s="171">
        <f>E26+E27+E28+E29+E30+E31+E32+E33</f>
        <v>19</v>
      </c>
      <c r="F34" s="172"/>
      <c r="G34" s="171">
        <f>G26+G27+G28+G29+G30+G31+G32+G33</f>
        <v>8</v>
      </c>
      <c r="H34" s="172"/>
      <c r="I34" s="171">
        <f>I26+I27+I28+I29+I30+I31+I32+I33</f>
        <v>2</v>
      </c>
      <c r="J34" s="173"/>
      <c r="K34" s="175"/>
      <c r="L34" s="175"/>
      <c r="M34" s="176"/>
      <c r="N34" s="171">
        <f>N26+N27+N28+N29+N30+N31+N32+N33</f>
        <v>38</v>
      </c>
      <c r="O34" s="172"/>
      <c r="P34" s="171">
        <f>P26+P27+P28+P29+P30+P31+P32+P33</f>
        <v>200</v>
      </c>
      <c r="Q34" s="173"/>
      <c r="R34" s="172"/>
    </row>
  </sheetData>
  <sheetProtection/>
  <mergeCells count="135">
    <mergeCell ref="P34:R34"/>
    <mergeCell ref="A34:B34"/>
    <mergeCell ref="C34:D34"/>
    <mergeCell ref="E34:F34"/>
    <mergeCell ref="G34:H34"/>
    <mergeCell ref="I34:M34"/>
    <mergeCell ref="N34:O34"/>
    <mergeCell ref="N32:O32"/>
    <mergeCell ref="P32:R32"/>
    <mergeCell ref="C33:D33"/>
    <mergeCell ref="E33:F33"/>
    <mergeCell ref="G33:H33"/>
    <mergeCell ref="I33:M33"/>
    <mergeCell ref="N33:O33"/>
    <mergeCell ref="P33:R33"/>
    <mergeCell ref="A32:A33"/>
    <mergeCell ref="C32:D32"/>
    <mergeCell ref="E32:F32"/>
    <mergeCell ref="G32:H32"/>
    <mergeCell ref="I32:J32"/>
    <mergeCell ref="K32:M32"/>
    <mergeCell ref="N30:O30"/>
    <mergeCell ref="P30:R30"/>
    <mergeCell ref="C31:D31"/>
    <mergeCell ref="E31:F31"/>
    <mergeCell ref="G31:H31"/>
    <mergeCell ref="I31:J31"/>
    <mergeCell ref="K31:M31"/>
    <mergeCell ref="N31:O31"/>
    <mergeCell ref="P31:R31"/>
    <mergeCell ref="A30:A31"/>
    <mergeCell ref="C30:D30"/>
    <mergeCell ref="E30:F30"/>
    <mergeCell ref="G30:H30"/>
    <mergeCell ref="I30:J30"/>
    <mergeCell ref="K30:M30"/>
    <mergeCell ref="N28:O28"/>
    <mergeCell ref="P28:R28"/>
    <mergeCell ref="C29:D29"/>
    <mergeCell ref="E29:F29"/>
    <mergeCell ref="G29:H29"/>
    <mergeCell ref="I29:J29"/>
    <mergeCell ref="K29:M29"/>
    <mergeCell ref="N29:O29"/>
    <mergeCell ref="P29:R29"/>
    <mergeCell ref="A28:A29"/>
    <mergeCell ref="C28:D28"/>
    <mergeCell ref="E28:F28"/>
    <mergeCell ref="G28:H28"/>
    <mergeCell ref="I28:J28"/>
    <mergeCell ref="K28:M28"/>
    <mergeCell ref="AD26:AE26"/>
    <mergeCell ref="AF26:AG26"/>
    <mergeCell ref="AH26:AI26"/>
    <mergeCell ref="C27:D27"/>
    <mergeCell ref="E27:F27"/>
    <mergeCell ref="G27:H27"/>
    <mergeCell ref="I27:J27"/>
    <mergeCell ref="K27:M27"/>
    <mergeCell ref="N27:O27"/>
    <mergeCell ref="P27:R27"/>
    <mergeCell ref="U25:AI25"/>
    <mergeCell ref="A26:A27"/>
    <mergeCell ref="C26:D26"/>
    <mergeCell ref="E26:F26"/>
    <mergeCell ref="G26:H26"/>
    <mergeCell ref="I26:J26"/>
    <mergeCell ref="K26:M26"/>
    <mergeCell ref="N26:O26"/>
    <mergeCell ref="P26:R26"/>
    <mergeCell ref="U26:AC26"/>
    <mergeCell ref="AR21:AU21"/>
    <mergeCell ref="AV21:AW21"/>
    <mergeCell ref="AX21:AY21"/>
    <mergeCell ref="AZ21:BA21"/>
    <mergeCell ref="U22:AI22"/>
    <mergeCell ref="AK22:AQ26"/>
    <mergeCell ref="AR22:AU26"/>
    <mergeCell ref="AV22:AW26"/>
    <mergeCell ref="AX22:AY26"/>
    <mergeCell ref="AZ22:BA26"/>
    <mergeCell ref="P21:R25"/>
    <mergeCell ref="U21:AC21"/>
    <mergeCell ref="AD21:AE21"/>
    <mergeCell ref="AF21:AG21"/>
    <mergeCell ref="AH21:AI21"/>
    <mergeCell ref="AK21:AQ21"/>
    <mergeCell ref="U23:AC24"/>
    <mergeCell ref="AD23:AE24"/>
    <mergeCell ref="AF23:AG24"/>
    <mergeCell ref="AH23:AI24"/>
    <mergeCell ref="U20:AI20"/>
    <mergeCell ref="AK20:BA20"/>
    <mergeCell ref="A21:A25"/>
    <mergeCell ref="B21:B25"/>
    <mergeCell ref="C21:D25"/>
    <mergeCell ref="E21:F25"/>
    <mergeCell ref="G21:H25"/>
    <mergeCell ref="I21:J25"/>
    <mergeCell ref="K21:M25"/>
    <mergeCell ref="N21:O25"/>
    <mergeCell ref="AO12:AR12"/>
    <mergeCell ref="AS12:AS13"/>
    <mergeCell ref="AT12:AV12"/>
    <mergeCell ref="AW12:AW13"/>
    <mergeCell ref="AX12:BA12"/>
    <mergeCell ref="A19:C19"/>
    <mergeCell ref="AA12:AA13"/>
    <mergeCell ref="AB12:AE12"/>
    <mergeCell ref="AF12:AF13"/>
    <mergeCell ref="AG12:AI12"/>
    <mergeCell ref="AJ12:AJ13"/>
    <mergeCell ref="AK12:AN12"/>
    <mergeCell ref="K12:N12"/>
    <mergeCell ref="O12:R12"/>
    <mergeCell ref="S12:S13"/>
    <mergeCell ref="T12:V12"/>
    <mergeCell ref="W12:W13"/>
    <mergeCell ref="X12:Z12"/>
    <mergeCell ref="O5:AJ5"/>
    <mergeCell ref="O6:AJ6"/>
    <mergeCell ref="J7:AJ7"/>
    <mergeCell ref="O8:AJ8"/>
    <mergeCell ref="A11:BA11"/>
    <mergeCell ref="A12:A14"/>
    <mergeCell ref="B12:E12"/>
    <mergeCell ref="F12:F13"/>
    <mergeCell ref="G12:I12"/>
    <mergeCell ref="J12:J13"/>
    <mergeCell ref="B1:K1"/>
    <mergeCell ref="O1:AJ1"/>
    <mergeCell ref="J2:AK2"/>
    <mergeCell ref="B3:K3"/>
    <mergeCell ref="O3:AJ3"/>
    <mergeCell ref="O4:AJ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05"/>
  <sheetViews>
    <sheetView tabSelected="1" view="pageBreakPreview" zoomScale="85" zoomScaleNormal="85" zoomScaleSheetLayoutView="85" workbookViewId="0" topLeftCell="A76">
      <selection activeCell="E96" sqref="E96"/>
    </sheetView>
  </sheetViews>
  <sheetFormatPr defaultColWidth="9.00390625" defaultRowHeight="12.75"/>
  <cols>
    <col min="1" max="1" width="12.75390625" style="2" customWidth="1"/>
    <col min="2" max="2" width="42.75390625" style="3" customWidth="1"/>
    <col min="3" max="3" width="11.00390625" style="43" customWidth="1"/>
    <col min="4" max="4" width="12.00390625" style="2" customWidth="1"/>
    <col min="5" max="5" width="16.125" style="2" bestFit="1" customWidth="1"/>
    <col min="6" max="6" width="10.125" style="2" customWidth="1"/>
    <col min="7" max="7" width="13.00390625" style="2" customWidth="1"/>
    <col min="8" max="10" width="11.875" style="2" customWidth="1"/>
    <col min="11" max="11" width="13.75390625" style="2" customWidth="1"/>
    <col min="12" max="12" width="10.25390625" style="2" customWidth="1"/>
    <col min="13" max="13" width="5.375" style="44" customWidth="1"/>
    <col min="14" max="14" width="9.125" style="2" customWidth="1"/>
    <col min="15" max="15" width="5.125" style="6" customWidth="1"/>
    <col min="16" max="16" width="9.125" style="2" customWidth="1"/>
    <col min="17" max="17" width="4.75390625" style="6" customWidth="1"/>
    <col min="18" max="18" width="9.125" style="2" customWidth="1"/>
    <col min="19" max="19" width="4.375" style="6" customWidth="1"/>
    <col min="20" max="20" width="9.125" style="2" customWidth="1"/>
    <col min="21" max="21" width="4.375" style="6" customWidth="1"/>
    <col min="22" max="22" width="9.125" style="2" customWidth="1"/>
    <col min="23" max="23" width="5.125" style="6" customWidth="1"/>
    <col min="24" max="24" width="9.125" style="2" customWidth="1"/>
    <col min="25" max="25" width="5.75390625" style="2" customWidth="1"/>
    <col min="26" max="26" width="9.125" style="2" customWidth="1"/>
    <col min="27" max="27" width="5.75390625" style="2" customWidth="1"/>
    <col min="28" max="28" width="9.125" style="2" customWidth="1"/>
    <col min="29" max="106" width="9.125" style="6" customWidth="1"/>
    <col min="107" max="16384" width="9.125" style="2" customWidth="1"/>
  </cols>
  <sheetData>
    <row r="1" spans="1:28" ht="18.75">
      <c r="A1" s="188" t="s">
        <v>43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90"/>
    </row>
    <row r="2" spans="1:28" ht="18.75">
      <c r="A2" s="8"/>
      <c r="B2" s="16"/>
      <c r="C2" s="13"/>
      <c r="D2" s="8"/>
      <c r="E2" s="8"/>
      <c r="F2" s="8"/>
      <c r="G2" s="8"/>
      <c r="H2" s="8"/>
      <c r="I2" s="8"/>
      <c r="J2" s="8"/>
      <c r="K2" s="8"/>
      <c r="L2" s="8"/>
      <c r="M2" s="15"/>
      <c r="N2" s="8"/>
      <c r="O2" s="36"/>
      <c r="P2" s="8"/>
      <c r="Q2" s="36"/>
      <c r="R2" s="8"/>
      <c r="S2" s="36"/>
      <c r="T2" s="8"/>
      <c r="U2" s="36"/>
      <c r="V2" s="8"/>
      <c r="W2" s="36"/>
      <c r="X2" s="8"/>
      <c r="Y2" s="8"/>
      <c r="Z2" s="8"/>
      <c r="AA2" s="8"/>
      <c r="AB2" s="8"/>
    </row>
    <row r="3" spans="1:28" ht="15.75" customHeight="1">
      <c r="A3" s="183" t="s">
        <v>108</v>
      </c>
      <c r="B3" s="203" t="s">
        <v>176</v>
      </c>
      <c r="C3" s="185" t="s">
        <v>23</v>
      </c>
      <c r="D3" s="185"/>
      <c r="E3" s="185"/>
      <c r="F3" s="191" t="s">
        <v>24</v>
      </c>
      <c r="G3" s="192"/>
      <c r="H3" s="192"/>
      <c r="I3" s="192"/>
      <c r="J3" s="192"/>
      <c r="K3" s="192"/>
      <c r="L3" s="28"/>
      <c r="M3" s="191" t="s">
        <v>25</v>
      </c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ht="23.25" customHeight="1">
      <c r="A4" s="183"/>
      <c r="B4" s="204"/>
      <c r="C4" s="183" t="s">
        <v>26</v>
      </c>
      <c r="D4" s="183" t="s">
        <v>27</v>
      </c>
      <c r="E4" s="183" t="s">
        <v>46</v>
      </c>
      <c r="F4" s="183" t="s">
        <v>47</v>
      </c>
      <c r="G4" s="183" t="s">
        <v>28</v>
      </c>
      <c r="H4" s="197" t="s">
        <v>29</v>
      </c>
      <c r="I4" s="198"/>
      <c r="J4" s="198"/>
      <c r="K4" s="199"/>
      <c r="L4" s="183" t="s">
        <v>38</v>
      </c>
      <c r="M4" s="185" t="s">
        <v>30</v>
      </c>
      <c r="N4" s="185"/>
      <c r="O4" s="185"/>
      <c r="P4" s="185"/>
      <c r="Q4" s="185" t="s">
        <v>31</v>
      </c>
      <c r="R4" s="185"/>
      <c r="S4" s="185"/>
      <c r="T4" s="185"/>
      <c r="U4" s="191" t="s">
        <v>32</v>
      </c>
      <c r="V4" s="192"/>
      <c r="W4" s="192"/>
      <c r="X4" s="193"/>
      <c r="Y4" s="191" t="s">
        <v>105</v>
      </c>
      <c r="Z4" s="192"/>
      <c r="AA4" s="192"/>
      <c r="AB4" s="193"/>
    </row>
    <row r="5" spans="1:28" ht="18.75">
      <c r="A5" s="183"/>
      <c r="B5" s="205"/>
      <c r="C5" s="183"/>
      <c r="D5" s="183"/>
      <c r="E5" s="183"/>
      <c r="F5" s="183"/>
      <c r="G5" s="183"/>
      <c r="H5" s="200"/>
      <c r="I5" s="201"/>
      <c r="J5" s="201"/>
      <c r="K5" s="202"/>
      <c r="L5" s="183"/>
      <c r="M5" s="185">
        <v>1</v>
      </c>
      <c r="N5" s="185"/>
      <c r="O5" s="206">
        <v>2</v>
      </c>
      <c r="P5" s="206"/>
      <c r="Q5" s="206">
        <v>3</v>
      </c>
      <c r="R5" s="206"/>
      <c r="S5" s="206">
        <v>4</v>
      </c>
      <c r="T5" s="206"/>
      <c r="U5" s="206">
        <v>5</v>
      </c>
      <c r="V5" s="206"/>
      <c r="W5" s="206">
        <v>6</v>
      </c>
      <c r="X5" s="206"/>
      <c r="Y5" s="181">
        <v>7</v>
      </c>
      <c r="Z5" s="182"/>
      <c r="AA5" s="181">
        <v>8</v>
      </c>
      <c r="AB5" s="182"/>
    </row>
    <row r="6" spans="1:28" ht="84" customHeight="1">
      <c r="A6" s="183"/>
      <c r="B6" s="8"/>
      <c r="C6" s="183"/>
      <c r="D6" s="183"/>
      <c r="E6" s="183"/>
      <c r="F6" s="183"/>
      <c r="G6" s="183"/>
      <c r="H6" s="183" t="s">
        <v>33</v>
      </c>
      <c r="I6" s="183" t="s">
        <v>102</v>
      </c>
      <c r="J6" s="183" t="s">
        <v>103</v>
      </c>
      <c r="K6" s="183" t="s">
        <v>104</v>
      </c>
      <c r="L6" s="183"/>
      <c r="M6" s="194" t="s">
        <v>34</v>
      </c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6"/>
    </row>
    <row r="7" spans="1:28" ht="146.25" customHeight="1">
      <c r="A7" s="19"/>
      <c r="B7" s="8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207">
        <v>15</v>
      </c>
      <c r="N7" s="207"/>
      <c r="O7" s="187">
        <v>20</v>
      </c>
      <c r="P7" s="187"/>
      <c r="Q7" s="187">
        <v>15</v>
      </c>
      <c r="R7" s="187"/>
      <c r="S7" s="187">
        <v>18</v>
      </c>
      <c r="T7" s="187"/>
      <c r="U7" s="187">
        <v>15</v>
      </c>
      <c r="V7" s="187"/>
      <c r="W7" s="187">
        <v>20</v>
      </c>
      <c r="X7" s="187"/>
      <c r="Y7" s="187">
        <v>15</v>
      </c>
      <c r="Z7" s="187"/>
      <c r="AA7" s="187">
        <v>15</v>
      </c>
      <c r="AB7" s="187"/>
    </row>
    <row r="8" spans="1:28" ht="18.75">
      <c r="A8" s="9">
        <v>1</v>
      </c>
      <c r="B8" s="10">
        <v>2</v>
      </c>
      <c r="C8" s="38">
        <v>3</v>
      </c>
      <c r="D8" s="10">
        <v>4</v>
      </c>
      <c r="E8" s="9">
        <v>5</v>
      </c>
      <c r="F8" s="9">
        <v>6</v>
      </c>
      <c r="G8" s="9">
        <v>9</v>
      </c>
      <c r="H8" s="10">
        <v>10</v>
      </c>
      <c r="I8" s="10"/>
      <c r="J8" s="10"/>
      <c r="K8" s="9">
        <v>11</v>
      </c>
      <c r="L8" s="10">
        <v>12</v>
      </c>
      <c r="M8" s="184">
        <v>13</v>
      </c>
      <c r="N8" s="184"/>
      <c r="O8" s="186">
        <v>14</v>
      </c>
      <c r="P8" s="186"/>
      <c r="Q8" s="184">
        <v>15</v>
      </c>
      <c r="R8" s="184"/>
      <c r="S8" s="186">
        <v>16</v>
      </c>
      <c r="T8" s="186"/>
      <c r="U8" s="184">
        <v>17</v>
      </c>
      <c r="V8" s="184"/>
      <c r="W8" s="186">
        <v>18</v>
      </c>
      <c r="X8" s="186"/>
      <c r="Y8" s="184">
        <v>19</v>
      </c>
      <c r="Z8" s="184"/>
      <c r="AA8" s="186">
        <v>20</v>
      </c>
      <c r="AB8" s="186"/>
    </row>
    <row r="9" spans="1:106" s="4" customFormat="1" ht="26.25" customHeight="1">
      <c r="A9" s="20" t="s">
        <v>177</v>
      </c>
      <c r="B9" s="11"/>
      <c r="C9" s="30"/>
      <c r="D9" s="11"/>
      <c r="E9" s="11"/>
      <c r="F9" s="11"/>
      <c r="G9" s="11"/>
      <c r="H9" s="11"/>
      <c r="I9" s="11"/>
      <c r="J9" s="11"/>
      <c r="K9" s="11"/>
      <c r="L9" s="11"/>
      <c r="M9" s="21"/>
      <c r="N9" s="11"/>
      <c r="O9" s="12"/>
      <c r="P9" s="11"/>
      <c r="Q9" s="12"/>
      <c r="R9" s="11"/>
      <c r="S9" s="12"/>
      <c r="T9" s="11"/>
      <c r="U9" s="12"/>
      <c r="V9" s="11"/>
      <c r="W9" s="12"/>
      <c r="X9" s="11"/>
      <c r="Y9" s="11"/>
      <c r="Z9" s="11"/>
      <c r="AA9" s="11"/>
      <c r="AB9" s="11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</row>
    <row r="10" spans="1:106" s="4" customFormat="1" ht="26.25" customHeight="1">
      <c r="A10" s="11" t="s">
        <v>44</v>
      </c>
      <c r="B10" s="11"/>
      <c r="C10" s="30"/>
      <c r="D10" s="11"/>
      <c r="E10" s="11"/>
      <c r="F10" s="11"/>
      <c r="G10" s="11"/>
      <c r="H10" s="11"/>
      <c r="I10" s="11"/>
      <c r="J10" s="11"/>
      <c r="K10" s="11"/>
      <c r="L10" s="11"/>
      <c r="M10" s="21"/>
      <c r="N10" s="11"/>
      <c r="O10" s="12"/>
      <c r="P10" s="11"/>
      <c r="Q10" s="12"/>
      <c r="R10" s="11"/>
      <c r="S10" s="12"/>
      <c r="T10" s="11"/>
      <c r="U10" s="12"/>
      <c r="V10" s="11"/>
      <c r="W10" s="12"/>
      <c r="X10" s="11"/>
      <c r="Y10" s="11"/>
      <c r="Z10" s="11"/>
      <c r="AA10" s="11"/>
      <c r="AB10" s="11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</row>
    <row r="11" spans="1:29" ht="37.5">
      <c r="A11" s="13" t="s">
        <v>49</v>
      </c>
      <c r="B11" s="16" t="s">
        <v>138</v>
      </c>
      <c r="C11" s="13">
        <v>6</v>
      </c>
      <c r="D11" s="13"/>
      <c r="E11" s="13">
        <f>F11/30</f>
        <v>3</v>
      </c>
      <c r="F11" s="13">
        <v>90</v>
      </c>
      <c r="G11" s="13">
        <f>N11+P11+R11+T11+V11+X11+Z11+AB11</f>
        <v>40</v>
      </c>
      <c r="H11" s="13">
        <f>G11-I11-J11-K11</f>
        <v>10</v>
      </c>
      <c r="I11" s="13">
        <v>28</v>
      </c>
      <c r="J11" s="13">
        <v>2</v>
      </c>
      <c r="K11" s="13"/>
      <c r="L11" s="13">
        <f aca="true" t="shared" si="0" ref="L11:L18">F11-G11</f>
        <v>50</v>
      </c>
      <c r="M11" s="15"/>
      <c r="N11" s="13">
        <f aca="true" t="shared" si="1" ref="N11:N18">M11*$M$7</f>
        <v>0</v>
      </c>
      <c r="O11" s="15"/>
      <c r="P11" s="13">
        <f aca="true" t="shared" si="2" ref="P11:P18">O11*$O$7</f>
        <v>0</v>
      </c>
      <c r="Q11" s="15"/>
      <c r="R11" s="13"/>
      <c r="S11" s="15"/>
      <c r="T11" s="13">
        <f aca="true" t="shared" si="3" ref="T11:T18">S11*$S$7</f>
        <v>0</v>
      </c>
      <c r="U11" s="15"/>
      <c r="V11" s="13">
        <f aca="true" t="shared" si="4" ref="V11:V18">U11*$U$7</f>
        <v>0</v>
      </c>
      <c r="W11" s="15">
        <v>2</v>
      </c>
      <c r="X11" s="13">
        <f aca="true" t="shared" si="5" ref="X11:X18">W11*$W$7</f>
        <v>40</v>
      </c>
      <c r="Y11" s="13"/>
      <c r="Z11" s="13">
        <f>Y11*$Y$7</f>
        <v>0</v>
      </c>
      <c r="AA11" s="13"/>
      <c r="AB11" s="13">
        <f aca="true" t="shared" si="6" ref="AB11:AB18">AA11*$AA$7</f>
        <v>0</v>
      </c>
      <c r="AC11" s="44"/>
    </row>
    <row r="12" spans="1:29" ht="37.5">
      <c r="A12" s="13" t="s">
        <v>50</v>
      </c>
      <c r="B12" s="16" t="s">
        <v>156</v>
      </c>
      <c r="C12" s="13">
        <v>2</v>
      </c>
      <c r="D12" s="13"/>
      <c r="E12" s="13">
        <f aca="true" t="shared" si="7" ref="E12:E18">F12/30</f>
        <v>5</v>
      </c>
      <c r="F12" s="13">
        <v>150</v>
      </c>
      <c r="G12" s="13">
        <f aca="true" t="shared" si="8" ref="G12:G22">N12+P12+R12+T12+V12+X12+Z12+AB12</f>
        <v>70</v>
      </c>
      <c r="H12" s="13">
        <f aca="true" t="shared" si="9" ref="H12:H22">G12-I12-J12-K12</f>
        <v>40</v>
      </c>
      <c r="I12" s="13"/>
      <c r="J12" s="13">
        <v>30</v>
      </c>
      <c r="K12" s="13"/>
      <c r="L12" s="13">
        <f t="shared" si="0"/>
        <v>80</v>
      </c>
      <c r="M12" s="15">
        <v>2</v>
      </c>
      <c r="N12" s="13">
        <f t="shared" si="1"/>
        <v>30</v>
      </c>
      <c r="O12" s="15">
        <v>2</v>
      </c>
      <c r="P12" s="13">
        <f t="shared" si="2"/>
        <v>40</v>
      </c>
      <c r="Q12" s="15"/>
      <c r="R12" s="13">
        <f aca="true" t="shared" si="10" ref="R12:R18">Q12*$Q$7</f>
        <v>0</v>
      </c>
      <c r="S12" s="15"/>
      <c r="T12" s="13">
        <f t="shared" si="3"/>
        <v>0</v>
      </c>
      <c r="U12" s="15"/>
      <c r="V12" s="13">
        <f t="shared" si="4"/>
        <v>0</v>
      </c>
      <c r="W12" s="15"/>
      <c r="X12" s="13">
        <f t="shared" si="5"/>
        <v>0</v>
      </c>
      <c r="Y12" s="13"/>
      <c r="Z12" s="13">
        <f aca="true" t="shared" si="11" ref="Z12:Z18">Y12*$Y$7</f>
        <v>0</v>
      </c>
      <c r="AA12" s="13"/>
      <c r="AB12" s="13">
        <f t="shared" si="6"/>
        <v>0</v>
      </c>
      <c r="AC12" s="44"/>
    </row>
    <row r="13" spans="1:29" ht="18.75">
      <c r="A13" s="13" t="s">
        <v>158</v>
      </c>
      <c r="B13" s="16" t="s">
        <v>114</v>
      </c>
      <c r="C13" s="15"/>
      <c r="D13" s="15">
        <v>2</v>
      </c>
      <c r="E13" s="13">
        <f t="shared" si="7"/>
        <v>3</v>
      </c>
      <c r="F13" s="13">
        <v>90</v>
      </c>
      <c r="G13" s="13">
        <f t="shared" si="8"/>
        <v>40</v>
      </c>
      <c r="H13" s="13">
        <f t="shared" si="9"/>
        <v>18</v>
      </c>
      <c r="I13" s="13"/>
      <c r="J13" s="13">
        <v>22</v>
      </c>
      <c r="K13" s="13"/>
      <c r="L13" s="13">
        <f t="shared" si="0"/>
        <v>50</v>
      </c>
      <c r="M13" s="15"/>
      <c r="N13" s="13">
        <f t="shared" si="1"/>
        <v>0</v>
      </c>
      <c r="O13" s="15">
        <v>2</v>
      </c>
      <c r="P13" s="13">
        <f t="shared" si="2"/>
        <v>40</v>
      </c>
      <c r="Q13" s="15"/>
      <c r="R13" s="13">
        <f t="shared" si="10"/>
        <v>0</v>
      </c>
      <c r="S13" s="15"/>
      <c r="T13" s="13">
        <f t="shared" si="3"/>
        <v>0</v>
      </c>
      <c r="U13" s="15"/>
      <c r="V13" s="13">
        <f t="shared" si="4"/>
        <v>0</v>
      </c>
      <c r="W13" s="15"/>
      <c r="X13" s="13">
        <f t="shared" si="5"/>
        <v>0</v>
      </c>
      <c r="Y13" s="13"/>
      <c r="Z13" s="13">
        <f t="shared" si="11"/>
        <v>0</v>
      </c>
      <c r="AA13" s="13"/>
      <c r="AB13" s="13">
        <f t="shared" si="6"/>
        <v>0</v>
      </c>
      <c r="AC13" s="44"/>
    </row>
    <row r="14" spans="1:29" ht="18.75" customHeight="1">
      <c r="A14" s="13" t="s">
        <v>51</v>
      </c>
      <c r="B14" s="16" t="s">
        <v>115</v>
      </c>
      <c r="C14" s="15">
        <v>3</v>
      </c>
      <c r="D14" s="15"/>
      <c r="E14" s="13">
        <v>15</v>
      </c>
      <c r="F14" s="13">
        <v>450</v>
      </c>
      <c r="G14" s="13">
        <f t="shared" si="8"/>
        <v>295</v>
      </c>
      <c r="H14" s="13">
        <f t="shared" si="9"/>
        <v>120</v>
      </c>
      <c r="I14" s="13">
        <v>110</v>
      </c>
      <c r="J14" s="13"/>
      <c r="K14" s="13">
        <v>65</v>
      </c>
      <c r="L14" s="13">
        <f t="shared" si="0"/>
        <v>155</v>
      </c>
      <c r="M14" s="15">
        <v>3</v>
      </c>
      <c r="N14" s="13">
        <f t="shared" si="1"/>
        <v>45</v>
      </c>
      <c r="O14" s="15">
        <v>8</v>
      </c>
      <c r="P14" s="13">
        <f t="shared" si="2"/>
        <v>160</v>
      </c>
      <c r="Q14" s="15">
        <v>6</v>
      </c>
      <c r="R14" s="13">
        <f t="shared" si="10"/>
        <v>90</v>
      </c>
      <c r="S14" s="15"/>
      <c r="T14" s="13">
        <f t="shared" si="3"/>
        <v>0</v>
      </c>
      <c r="U14" s="15"/>
      <c r="V14" s="13">
        <f t="shared" si="4"/>
        <v>0</v>
      </c>
      <c r="W14" s="15"/>
      <c r="X14" s="13">
        <f t="shared" si="5"/>
        <v>0</v>
      </c>
      <c r="Y14" s="13"/>
      <c r="Z14" s="13">
        <f t="shared" si="11"/>
        <v>0</v>
      </c>
      <c r="AA14" s="13"/>
      <c r="AB14" s="13">
        <f t="shared" si="6"/>
        <v>0</v>
      </c>
      <c r="AC14" s="44"/>
    </row>
    <row r="15" spans="1:29" ht="18.75">
      <c r="A15" s="13" t="s">
        <v>52</v>
      </c>
      <c r="B15" s="16" t="s">
        <v>145</v>
      </c>
      <c r="C15" s="15">
        <v>1</v>
      </c>
      <c r="D15" s="15"/>
      <c r="E15" s="13">
        <f t="shared" si="7"/>
        <v>4</v>
      </c>
      <c r="F15" s="13">
        <v>120</v>
      </c>
      <c r="G15" s="13">
        <f t="shared" si="8"/>
        <v>60</v>
      </c>
      <c r="H15" s="13">
        <f t="shared" si="9"/>
        <v>30</v>
      </c>
      <c r="I15" s="13"/>
      <c r="J15" s="13"/>
      <c r="K15" s="13">
        <v>30</v>
      </c>
      <c r="L15" s="13">
        <f t="shared" si="0"/>
        <v>60</v>
      </c>
      <c r="M15" s="15">
        <v>4</v>
      </c>
      <c r="N15" s="13">
        <f t="shared" si="1"/>
        <v>60</v>
      </c>
      <c r="O15" s="15"/>
      <c r="P15" s="13">
        <f t="shared" si="2"/>
        <v>0</v>
      </c>
      <c r="Q15" s="15"/>
      <c r="R15" s="13">
        <f t="shared" si="10"/>
        <v>0</v>
      </c>
      <c r="S15" s="15"/>
      <c r="T15" s="13">
        <f t="shared" si="3"/>
        <v>0</v>
      </c>
      <c r="U15" s="15"/>
      <c r="V15" s="13">
        <f t="shared" si="4"/>
        <v>0</v>
      </c>
      <c r="W15" s="15"/>
      <c r="X15" s="13">
        <f t="shared" si="5"/>
        <v>0</v>
      </c>
      <c r="Y15" s="13"/>
      <c r="Z15" s="13">
        <f t="shared" si="11"/>
        <v>0</v>
      </c>
      <c r="AA15" s="13"/>
      <c r="AB15" s="13">
        <f t="shared" si="6"/>
        <v>0</v>
      </c>
      <c r="AC15" s="44"/>
    </row>
    <row r="16" spans="1:29" ht="18.75">
      <c r="A16" s="13" t="s">
        <v>53</v>
      </c>
      <c r="B16" s="16" t="s">
        <v>116</v>
      </c>
      <c r="C16" s="15">
        <v>1</v>
      </c>
      <c r="D16" s="15"/>
      <c r="E16" s="13">
        <f t="shared" si="7"/>
        <v>4</v>
      </c>
      <c r="F16" s="13">
        <v>120</v>
      </c>
      <c r="G16" s="13">
        <f t="shared" si="8"/>
        <v>60</v>
      </c>
      <c r="H16" s="13">
        <f t="shared" si="9"/>
        <v>30</v>
      </c>
      <c r="I16" s="13"/>
      <c r="J16" s="13">
        <v>30</v>
      </c>
      <c r="K16" s="13"/>
      <c r="L16" s="13">
        <f t="shared" si="0"/>
        <v>60</v>
      </c>
      <c r="M16" s="15">
        <v>4</v>
      </c>
      <c r="N16" s="13">
        <f t="shared" si="1"/>
        <v>60</v>
      </c>
      <c r="O16" s="15"/>
      <c r="P16" s="13">
        <f t="shared" si="2"/>
        <v>0</v>
      </c>
      <c r="Q16" s="15"/>
      <c r="R16" s="13">
        <f t="shared" si="10"/>
        <v>0</v>
      </c>
      <c r="S16" s="15"/>
      <c r="T16" s="13">
        <f t="shared" si="3"/>
        <v>0</v>
      </c>
      <c r="U16" s="15"/>
      <c r="V16" s="13">
        <f t="shared" si="4"/>
        <v>0</v>
      </c>
      <c r="W16" s="15"/>
      <c r="X16" s="13">
        <f t="shared" si="5"/>
        <v>0</v>
      </c>
      <c r="Y16" s="13"/>
      <c r="Z16" s="13">
        <f t="shared" si="11"/>
        <v>0</v>
      </c>
      <c r="AA16" s="13"/>
      <c r="AB16" s="13">
        <f t="shared" si="6"/>
        <v>0</v>
      </c>
      <c r="AC16" s="44"/>
    </row>
    <row r="17" spans="1:29" ht="37.5">
      <c r="A17" s="13" t="s">
        <v>54</v>
      </c>
      <c r="B17" s="16" t="s">
        <v>139</v>
      </c>
      <c r="C17" s="15">
        <v>2</v>
      </c>
      <c r="D17" s="15"/>
      <c r="E17" s="13">
        <f>F17/30</f>
        <v>5</v>
      </c>
      <c r="F17" s="13">
        <v>150</v>
      </c>
      <c r="G17" s="13">
        <f t="shared" si="8"/>
        <v>110</v>
      </c>
      <c r="H17" s="13">
        <f t="shared" si="9"/>
        <v>0</v>
      </c>
      <c r="I17" s="13">
        <v>110</v>
      </c>
      <c r="J17" s="13"/>
      <c r="K17" s="13"/>
      <c r="L17" s="13">
        <f>F17-G17</f>
        <v>40</v>
      </c>
      <c r="M17" s="15">
        <v>2</v>
      </c>
      <c r="N17" s="13">
        <f>M17*$M$7</f>
        <v>30</v>
      </c>
      <c r="O17" s="15">
        <v>4</v>
      </c>
      <c r="P17" s="13">
        <f>O17*$O$7</f>
        <v>80</v>
      </c>
      <c r="Q17" s="15"/>
      <c r="R17" s="13">
        <f>Q17*$Q$7</f>
        <v>0</v>
      </c>
      <c r="S17" s="15"/>
      <c r="T17" s="13">
        <f>S17*$S$7</f>
        <v>0</v>
      </c>
      <c r="U17" s="15"/>
      <c r="V17" s="13">
        <f>U17*$U$7</f>
        <v>0</v>
      </c>
      <c r="W17" s="15"/>
      <c r="X17" s="13">
        <f>W17*$W$7</f>
        <v>0</v>
      </c>
      <c r="Y17" s="13"/>
      <c r="Z17" s="13">
        <f>Y17*$Y$7</f>
        <v>0</v>
      </c>
      <c r="AA17" s="13"/>
      <c r="AB17" s="13">
        <f t="shared" si="6"/>
        <v>0</v>
      </c>
      <c r="AC17" s="44"/>
    </row>
    <row r="18" spans="1:29" ht="37.5">
      <c r="A18" s="13" t="s">
        <v>55</v>
      </c>
      <c r="B18" s="16" t="s">
        <v>151</v>
      </c>
      <c r="C18" s="13"/>
      <c r="D18" s="13">
        <v>1</v>
      </c>
      <c r="E18" s="13">
        <f t="shared" si="7"/>
        <v>4</v>
      </c>
      <c r="F18" s="13">
        <v>120</v>
      </c>
      <c r="G18" s="13">
        <f t="shared" si="8"/>
        <v>60</v>
      </c>
      <c r="H18" s="13">
        <f t="shared" si="9"/>
        <v>24</v>
      </c>
      <c r="I18" s="13">
        <v>36</v>
      </c>
      <c r="J18" s="13"/>
      <c r="K18" s="13"/>
      <c r="L18" s="13">
        <f t="shared" si="0"/>
        <v>60</v>
      </c>
      <c r="M18" s="15">
        <v>4</v>
      </c>
      <c r="N18" s="13">
        <f t="shared" si="1"/>
        <v>60</v>
      </c>
      <c r="O18" s="15"/>
      <c r="P18" s="13">
        <f t="shared" si="2"/>
        <v>0</v>
      </c>
      <c r="Q18" s="15"/>
      <c r="R18" s="13">
        <f t="shared" si="10"/>
        <v>0</v>
      </c>
      <c r="S18" s="15"/>
      <c r="T18" s="13">
        <f t="shared" si="3"/>
        <v>0</v>
      </c>
      <c r="U18" s="15"/>
      <c r="V18" s="13">
        <f t="shared" si="4"/>
        <v>0</v>
      </c>
      <c r="W18" s="15"/>
      <c r="X18" s="13">
        <f t="shared" si="5"/>
        <v>0</v>
      </c>
      <c r="Y18" s="13"/>
      <c r="Z18" s="13">
        <f t="shared" si="11"/>
        <v>0</v>
      </c>
      <c r="AA18" s="13"/>
      <c r="AB18" s="13">
        <f t="shared" si="6"/>
        <v>0</v>
      </c>
      <c r="AC18" s="44"/>
    </row>
    <row r="19" spans="1:29" ht="37.5">
      <c r="A19" s="13" t="s">
        <v>106</v>
      </c>
      <c r="B19" s="16" t="s">
        <v>157</v>
      </c>
      <c r="C19" s="13"/>
      <c r="D19" s="13">
        <v>6</v>
      </c>
      <c r="E19" s="13">
        <f>F19/30</f>
        <v>3</v>
      </c>
      <c r="F19" s="13">
        <v>90</v>
      </c>
      <c r="G19" s="13">
        <f t="shared" si="8"/>
        <v>40</v>
      </c>
      <c r="H19" s="13">
        <f t="shared" si="9"/>
        <v>18</v>
      </c>
      <c r="I19" s="13">
        <v>12</v>
      </c>
      <c r="J19" s="13">
        <v>10</v>
      </c>
      <c r="K19" s="13"/>
      <c r="L19" s="13">
        <f>F19-G19</f>
        <v>50</v>
      </c>
      <c r="M19" s="26"/>
      <c r="N19" s="13">
        <f>M19*$M$7</f>
        <v>0</v>
      </c>
      <c r="O19" s="26"/>
      <c r="P19" s="13">
        <f>O19*$O$7</f>
        <v>0</v>
      </c>
      <c r="Q19" s="26"/>
      <c r="R19" s="13">
        <f>Q19*$Q$7</f>
        <v>0</v>
      </c>
      <c r="S19" s="26"/>
      <c r="T19" s="13">
        <f>S19*$S$7</f>
        <v>0</v>
      </c>
      <c r="U19" s="26"/>
      <c r="V19" s="13">
        <f>U19*$U$7</f>
        <v>0</v>
      </c>
      <c r="W19" s="26">
        <v>2</v>
      </c>
      <c r="X19" s="13">
        <f>W19*$W$7</f>
        <v>40</v>
      </c>
      <c r="Y19" s="37"/>
      <c r="Z19" s="13">
        <f>Y19*$Y$7</f>
        <v>0</v>
      </c>
      <c r="AA19" s="37"/>
      <c r="AB19" s="13">
        <f>AA19*$AA$7</f>
        <v>0</v>
      </c>
      <c r="AC19" s="44"/>
    </row>
    <row r="20" spans="1:29" ht="18.75">
      <c r="A20" s="13" t="s">
        <v>107</v>
      </c>
      <c r="B20" s="16" t="s">
        <v>117</v>
      </c>
      <c r="C20" s="13"/>
      <c r="D20" s="13">
        <v>2</v>
      </c>
      <c r="E20" s="13">
        <f>F20/30</f>
        <v>3</v>
      </c>
      <c r="F20" s="13">
        <v>90</v>
      </c>
      <c r="G20" s="13">
        <f>N20+P20+R20+T20+V20+X20+Z20+AB20</f>
        <v>40</v>
      </c>
      <c r="H20" s="13">
        <f t="shared" si="9"/>
        <v>20</v>
      </c>
      <c r="I20" s="13"/>
      <c r="J20" s="13">
        <v>20</v>
      </c>
      <c r="K20" s="13"/>
      <c r="L20" s="13">
        <f>F20-G20</f>
        <v>50</v>
      </c>
      <c r="M20" s="26"/>
      <c r="N20" s="13">
        <f>M20*$M$7</f>
        <v>0</v>
      </c>
      <c r="O20" s="26">
        <v>2</v>
      </c>
      <c r="P20" s="13">
        <f>O20*$O$7</f>
        <v>40</v>
      </c>
      <c r="Q20" s="26"/>
      <c r="R20" s="13">
        <f>Q20*$Q$7</f>
        <v>0</v>
      </c>
      <c r="S20" s="26"/>
      <c r="T20" s="13">
        <f>S20*$S$7</f>
        <v>0</v>
      </c>
      <c r="U20" s="26"/>
      <c r="V20" s="13">
        <f>U20*$U$7</f>
        <v>0</v>
      </c>
      <c r="W20" s="26"/>
      <c r="X20" s="13">
        <f>W20*$W$7</f>
        <v>0</v>
      </c>
      <c r="Y20" s="37"/>
      <c r="Z20" s="13">
        <f>Y20*$Y$7</f>
        <v>0</v>
      </c>
      <c r="AA20" s="37"/>
      <c r="AB20" s="13">
        <f>AA20*$AA$7</f>
        <v>0</v>
      </c>
      <c r="AC20" s="44"/>
    </row>
    <row r="21" spans="1:29" ht="18.75">
      <c r="A21" s="13" t="s">
        <v>109</v>
      </c>
      <c r="B21" s="14" t="s">
        <v>146</v>
      </c>
      <c r="C21" s="13">
        <v>2</v>
      </c>
      <c r="D21" s="13"/>
      <c r="E21" s="13">
        <f>F21/30</f>
        <v>4</v>
      </c>
      <c r="F21" s="13">
        <v>120</v>
      </c>
      <c r="G21" s="13">
        <f t="shared" si="8"/>
        <v>60</v>
      </c>
      <c r="H21" s="13">
        <f t="shared" si="9"/>
        <v>20</v>
      </c>
      <c r="I21" s="13">
        <v>40</v>
      </c>
      <c r="J21" s="13"/>
      <c r="K21" s="13"/>
      <c r="L21" s="13">
        <f>F21-G21</f>
        <v>60</v>
      </c>
      <c r="M21" s="26"/>
      <c r="N21" s="13">
        <f>M21*$M$7</f>
        <v>0</v>
      </c>
      <c r="O21" s="26">
        <v>3</v>
      </c>
      <c r="P21" s="13">
        <f>O21*$O$7</f>
        <v>60</v>
      </c>
      <c r="Q21" s="26"/>
      <c r="R21" s="13">
        <f>Q21*$Q$7</f>
        <v>0</v>
      </c>
      <c r="S21" s="26"/>
      <c r="T21" s="13">
        <f>S21*$S$7</f>
        <v>0</v>
      </c>
      <c r="U21" s="26"/>
      <c r="V21" s="13">
        <f>U21*$U$7</f>
        <v>0</v>
      </c>
      <c r="W21" s="26"/>
      <c r="X21" s="13">
        <f>W21*$W$7</f>
        <v>0</v>
      </c>
      <c r="Y21" s="37"/>
      <c r="Z21" s="13">
        <f>Y21*$Y$7</f>
        <v>0</v>
      </c>
      <c r="AA21" s="37"/>
      <c r="AB21" s="13">
        <f>AA21*$AA$7</f>
        <v>0</v>
      </c>
      <c r="AC21" s="44"/>
    </row>
    <row r="22" spans="1:29" ht="18.75">
      <c r="A22" s="13" t="s">
        <v>110</v>
      </c>
      <c r="B22" s="16" t="s">
        <v>118</v>
      </c>
      <c r="C22" s="13"/>
      <c r="D22" s="13">
        <v>5</v>
      </c>
      <c r="E22" s="13">
        <f>F22/30</f>
        <v>3</v>
      </c>
      <c r="F22" s="13">
        <v>90</v>
      </c>
      <c r="G22" s="13">
        <f t="shared" si="8"/>
        <v>30</v>
      </c>
      <c r="H22" s="13">
        <f t="shared" si="9"/>
        <v>10</v>
      </c>
      <c r="I22" s="13">
        <v>20</v>
      </c>
      <c r="J22" s="13"/>
      <c r="K22" s="13"/>
      <c r="L22" s="13">
        <f>F22-G22</f>
        <v>60</v>
      </c>
      <c r="M22" s="26"/>
      <c r="N22" s="13">
        <f>M22*$M$7</f>
        <v>0</v>
      </c>
      <c r="O22" s="26"/>
      <c r="P22" s="13">
        <f>O22*$O$7</f>
        <v>0</v>
      </c>
      <c r="Q22" s="26"/>
      <c r="R22" s="13">
        <f>Q22*$Q$7</f>
        <v>0</v>
      </c>
      <c r="S22" s="26"/>
      <c r="T22" s="13">
        <f>S22*$S$7</f>
        <v>0</v>
      </c>
      <c r="U22" s="26">
        <v>2</v>
      </c>
      <c r="V22" s="13">
        <f>U22*$U$7</f>
        <v>30</v>
      </c>
      <c r="W22" s="26"/>
      <c r="X22" s="13">
        <f>W22*$W$7</f>
        <v>0</v>
      </c>
      <c r="Y22" s="37"/>
      <c r="Z22" s="13">
        <f>Y22*$Y$7</f>
        <v>0</v>
      </c>
      <c r="AA22" s="37"/>
      <c r="AB22" s="13">
        <f>AA22*$AA$7</f>
        <v>0</v>
      </c>
      <c r="AC22" s="44"/>
    </row>
    <row r="23" spans="1:28" ht="58.5">
      <c r="A23" s="21"/>
      <c r="B23" s="25" t="s">
        <v>45</v>
      </c>
      <c r="C23" s="30"/>
      <c r="D23" s="11"/>
      <c r="E23" s="30">
        <f aca="true" t="shared" si="12" ref="E23:AB23">SUM(E11:E22)</f>
        <v>56</v>
      </c>
      <c r="F23" s="30">
        <f t="shared" si="12"/>
        <v>1680</v>
      </c>
      <c r="G23" s="30">
        <f t="shared" si="12"/>
        <v>905</v>
      </c>
      <c r="H23" s="30">
        <f t="shared" si="12"/>
        <v>340</v>
      </c>
      <c r="I23" s="30">
        <f t="shared" si="12"/>
        <v>356</v>
      </c>
      <c r="J23" s="30">
        <f t="shared" si="12"/>
        <v>114</v>
      </c>
      <c r="K23" s="30">
        <f t="shared" si="12"/>
        <v>95</v>
      </c>
      <c r="L23" s="30">
        <f t="shared" si="12"/>
        <v>775</v>
      </c>
      <c r="M23" s="30">
        <f t="shared" si="12"/>
        <v>19</v>
      </c>
      <c r="N23" s="30">
        <f t="shared" si="12"/>
        <v>285</v>
      </c>
      <c r="O23" s="30">
        <f t="shared" si="12"/>
        <v>21</v>
      </c>
      <c r="P23" s="30">
        <f t="shared" si="12"/>
        <v>420</v>
      </c>
      <c r="Q23" s="30">
        <f t="shared" si="12"/>
        <v>6</v>
      </c>
      <c r="R23" s="30">
        <f t="shared" si="12"/>
        <v>90</v>
      </c>
      <c r="S23" s="30">
        <f t="shared" si="12"/>
        <v>0</v>
      </c>
      <c r="T23" s="30">
        <f t="shared" si="12"/>
        <v>0</v>
      </c>
      <c r="U23" s="30">
        <f t="shared" si="12"/>
        <v>2</v>
      </c>
      <c r="V23" s="30">
        <f t="shared" si="12"/>
        <v>30</v>
      </c>
      <c r="W23" s="30">
        <f t="shared" si="12"/>
        <v>4</v>
      </c>
      <c r="X23" s="30">
        <f t="shared" si="12"/>
        <v>80</v>
      </c>
      <c r="Y23" s="30">
        <f t="shared" si="12"/>
        <v>0</v>
      </c>
      <c r="Z23" s="30">
        <f t="shared" si="12"/>
        <v>0</v>
      </c>
      <c r="AA23" s="30">
        <f t="shared" si="12"/>
        <v>0</v>
      </c>
      <c r="AB23" s="30">
        <f t="shared" si="12"/>
        <v>0</v>
      </c>
    </row>
    <row r="24" spans="1:28" ht="18.75">
      <c r="A24" s="11" t="s">
        <v>159</v>
      </c>
      <c r="B24" s="11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21"/>
      <c r="N24" s="13"/>
      <c r="O24" s="15"/>
      <c r="P24" s="13"/>
      <c r="Q24" s="15"/>
      <c r="R24" s="13"/>
      <c r="S24" s="15"/>
      <c r="T24" s="13"/>
      <c r="U24" s="15"/>
      <c r="V24" s="13"/>
      <c r="W24" s="15"/>
      <c r="X24" s="13"/>
      <c r="Y24" s="8"/>
      <c r="Z24" s="8"/>
      <c r="AA24" s="8"/>
      <c r="AB24" s="8">
        <f>AA24*$AA$7</f>
        <v>0</v>
      </c>
    </row>
    <row r="25" spans="1:28" ht="56.25">
      <c r="A25" s="13" t="s">
        <v>191</v>
      </c>
      <c r="B25" s="16" t="s">
        <v>155</v>
      </c>
      <c r="C25" s="13"/>
      <c r="D25" s="13">
        <v>3</v>
      </c>
      <c r="E25" s="13">
        <f aca="true" t="shared" si="13" ref="E25:E45">F25/30</f>
        <v>5</v>
      </c>
      <c r="F25" s="13">
        <v>150</v>
      </c>
      <c r="G25" s="13">
        <f>N25+P25+R25+T25+V25+X25+Z25+AB25</f>
        <v>90</v>
      </c>
      <c r="H25" s="13">
        <f>G25-I25-J25-K25</f>
        <v>26</v>
      </c>
      <c r="I25" s="13">
        <v>20</v>
      </c>
      <c r="J25" s="13"/>
      <c r="K25" s="13">
        <v>44</v>
      </c>
      <c r="L25" s="13">
        <f aca="true" t="shared" si="14" ref="L25:L30">F25-G25</f>
        <v>60</v>
      </c>
      <c r="M25" s="15"/>
      <c r="N25" s="13">
        <f aca="true" t="shared" si="15" ref="N25:N30">M25*$M$7</f>
        <v>0</v>
      </c>
      <c r="O25" s="15"/>
      <c r="P25" s="13">
        <f aca="true" t="shared" si="16" ref="P25:P30">O25*$O$7</f>
        <v>0</v>
      </c>
      <c r="Q25" s="15">
        <v>6</v>
      </c>
      <c r="R25" s="13">
        <f aca="true" t="shared" si="17" ref="R25:R30">Q25*$Q$7</f>
        <v>90</v>
      </c>
      <c r="S25" s="15"/>
      <c r="T25" s="13">
        <f aca="true" t="shared" si="18" ref="T25:T30">S25*$S$7</f>
        <v>0</v>
      </c>
      <c r="U25" s="15"/>
      <c r="V25" s="13">
        <f aca="true" t="shared" si="19" ref="V25:V30">U25*$U$7</f>
        <v>0</v>
      </c>
      <c r="W25" s="15"/>
      <c r="X25" s="13">
        <f aca="true" t="shared" si="20" ref="X25:X30">W25*$W$7</f>
        <v>0</v>
      </c>
      <c r="Y25" s="13"/>
      <c r="Z25" s="13">
        <f aca="true" t="shared" si="21" ref="Z25:Z30">Y25*$Y$7</f>
        <v>0</v>
      </c>
      <c r="AA25" s="13"/>
      <c r="AB25" s="13">
        <f aca="true" t="shared" si="22" ref="AB25:AB30">AA25*$AA$7</f>
        <v>0</v>
      </c>
    </row>
    <row r="26" spans="1:28" ht="37.5">
      <c r="A26" s="13" t="s">
        <v>192</v>
      </c>
      <c r="B26" s="16" t="s">
        <v>119</v>
      </c>
      <c r="C26" s="13">
        <v>4</v>
      </c>
      <c r="D26" s="13"/>
      <c r="E26" s="13">
        <f t="shared" si="13"/>
        <v>5</v>
      </c>
      <c r="F26" s="13">
        <v>150</v>
      </c>
      <c r="G26" s="13">
        <f aca="true" t="shared" si="23" ref="G26:G54">N26+P26+R26+T26+V26+X26+Z26+AB26</f>
        <v>72</v>
      </c>
      <c r="H26" s="13">
        <f aca="true" t="shared" si="24" ref="H26:H54">G26-I26-J26-K26</f>
        <v>36</v>
      </c>
      <c r="I26" s="13">
        <v>36</v>
      </c>
      <c r="J26" s="13"/>
      <c r="K26" s="13"/>
      <c r="L26" s="13">
        <f t="shared" si="14"/>
        <v>78</v>
      </c>
      <c r="M26" s="15"/>
      <c r="N26" s="13">
        <f t="shared" si="15"/>
        <v>0</v>
      </c>
      <c r="O26" s="15"/>
      <c r="P26" s="13">
        <f t="shared" si="16"/>
        <v>0</v>
      </c>
      <c r="Q26" s="15"/>
      <c r="R26" s="13">
        <f t="shared" si="17"/>
        <v>0</v>
      </c>
      <c r="S26" s="15">
        <v>4</v>
      </c>
      <c r="T26" s="13">
        <f t="shared" si="18"/>
        <v>72</v>
      </c>
      <c r="U26" s="15"/>
      <c r="V26" s="13">
        <f t="shared" si="19"/>
        <v>0</v>
      </c>
      <c r="W26" s="15"/>
      <c r="X26" s="13">
        <f t="shared" si="20"/>
        <v>0</v>
      </c>
      <c r="Y26" s="13"/>
      <c r="Z26" s="13">
        <f t="shared" si="21"/>
        <v>0</v>
      </c>
      <c r="AA26" s="13"/>
      <c r="AB26" s="13">
        <f t="shared" si="22"/>
        <v>0</v>
      </c>
    </row>
    <row r="27" spans="1:28" ht="18.75">
      <c r="A27" s="13" t="s">
        <v>193</v>
      </c>
      <c r="B27" s="16" t="s">
        <v>160</v>
      </c>
      <c r="C27" s="13">
        <v>1</v>
      </c>
      <c r="D27" s="13"/>
      <c r="E27" s="13">
        <f t="shared" si="13"/>
        <v>4</v>
      </c>
      <c r="F27" s="13">
        <v>120</v>
      </c>
      <c r="G27" s="13">
        <f t="shared" si="23"/>
        <v>60</v>
      </c>
      <c r="H27" s="13">
        <f t="shared" si="24"/>
        <v>30</v>
      </c>
      <c r="I27" s="13">
        <v>30</v>
      </c>
      <c r="J27" s="13"/>
      <c r="K27" s="13"/>
      <c r="L27" s="13">
        <f t="shared" si="14"/>
        <v>60</v>
      </c>
      <c r="M27" s="15">
        <v>4</v>
      </c>
      <c r="N27" s="13">
        <f t="shared" si="15"/>
        <v>60</v>
      </c>
      <c r="O27" s="15"/>
      <c r="P27" s="13">
        <f t="shared" si="16"/>
        <v>0</v>
      </c>
      <c r="Q27" s="15"/>
      <c r="R27" s="13">
        <f t="shared" si="17"/>
        <v>0</v>
      </c>
      <c r="S27" s="15"/>
      <c r="T27" s="13">
        <f t="shared" si="18"/>
        <v>0</v>
      </c>
      <c r="U27" s="15"/>
      <c r="V27" s="13">
        <f t="shared" si="19"/>
        <v>0</v>
      </c>
      <c r="W27" s="15"/>
      <c r="X27" s="13">
        <f t="shared" si="20"/>
        <v>0</v>
      </c>
      <c r="Y27" s="13"/>
      <c r="Z27" s="13">
        <f t="shared" si="21"/>
        <v>0</v>
      </c>
      <c r="AA27" s="13"/>
      <c r="AB27" s="13">
        <f t="shared" si="22"/>
        <v>0</v>
      </c>
    </row>
    <row r="28" spans="1:28" ht="18.75">
      <c r="A28" s="13" t="s">
        <v>194</v>
      </c>
      <c r="B28" s="16" t="s">
        <v>120</v>
      </c>
      <c r="C28" s="13">
        <v>4</v>
      </c>
      <c r="D28" s="13"/>
      <c r="E28" s="13">
        <f t="shared" si="13"/>
        <v>5</v>
      </c>
      <c r="F28" s="13">
        <v>150</v>
      </c>
      <c r="G28" s="13">
        <f t="shared" si="23"/>
        <v>72</v>
      </c>
      <c r="H28" s="13">
        <f t="shared" si="24"/>
        <v>34</v>
      </c>
      <c r="I28" s="13">
        <v>38</v>
      </c>
      <c r="J28" s="13"/>
      <c r="K28" s="13"/>
      <c r="L28" s="13">
        <f t="shared" si="14"/>
        <v>78</v>
      </c>
      <c r="M28" s="15"/>
      <c r="N28" s="13">
        <f t="shared" si="15"/>
        <v>0</v>
      </c>
      <c r="O28" s="15"/>
      <c r="P28" s="13">
        <f t="shared" si="16"/>
        <v>0</v>
      </c>
      <c r="Q28" s="15"/>
      <c r="R28" s="13">
        <f t="shared" si="17"/>
        <v>0</v>
      </c>
      <c r="S28" s="15">
        <v>4</v>
      </c>
      <c r="T28" s="13">
        <f t="shared" si="18"/>
        <v>72</v>
      </c>
      <c r="U28" s="15"/>
      <c r="V28" s="13">
        <f t="shared" si="19"/>
        <v>0</v>
      </c>
      <c r="W28" s="15"/>
      <c r="X28" s="13">
        <f t="shared" si="20"/>
        <v>0</v>
      </c>
      <c r="Y28" s="13"/>
      <c r="Z28" s="13">
        <f t="shared" si="21"/>
        <v>0</v>
      </c>
      <c r="AA28" s="13"/>
      <c r="AB28" s="13">
        <f t="shared" si="22"/>
        <v>0</v>
      </c>
    </row>
    <row r="29" spans="1:106" s="5" customFormat="1" ht="18.75">
      <c r="A29" s="13" t="s">
        <v>195</v>
      </c>
      <c r="B29" s="16" t="s">
        <v>121</v>
      </c>
      <c r="C29" s="13">
        <v>4</v>
      </c>
      <c r="D29" s="13"/>
      <c r="E29" s="13">
        <v>6</v>
      </c>
      <c r="F29" s="13">
        <v>180</v>
      </c>
      <c r="G29" s="13">
        <f t="shared" si="23"/>
        <v>84</v>
      </c>
      <c r="H29" s="13">
        <f t="shared" si="24"/>
        <v>48</v>
      </c>
      <c r="I29" s="13">
        <v>22</v>
      </c>
      <c r="J29" s="13"/>
      <c r="K29" s="13">
        <v>14</v>
      </c>
      <c r="L29" s="13">
        <f t="shared" si="14"/>
        <v>96</v>
      </c>
      <c r="M29" s="15"/>
      <c r="N29" s="13">
        <f t="shared" si="15"/>
        <v>0</v>
      </c>
      <c r="O29" s="15"/>
      <c r="P29" s="13">
        <f t="shared" si="16"/>
        <v>0</v>
      </c>
      <c r="Q29" s="15">
        <v>2</v>
      </c>
      <c r="R29" s="13">
        <f t="shared" si="17"/>
        <v>30</v>
      </c>
      <c r="S29" s="15">
        <v>3</v>
      </c>
      <c r="T29" s="13">
        <f t="shared" si="18"/>
        <v>54</v>
      </c>
      <c r="U29" s="15"/>
      <c r="V29" s="13">
        <f t="shared" si="19"/>
        <v>0</v>
      </c>
      <c r="W29" s="15"/>
      <c r="X29" s="13">
        <f t="shared" si="20"/>
        <v>0</v>
      </c>
      <c r="Y29" s="15"/>
      <c r="Z29" s="15">
        <f t="shared" si="21"/>
        <v>0</v>
      </c>
      <c r="AA29" s="15"/>
      <c r="AB29" s="13">
        <f t="shared" si="22"/>
        <v>0</v>
      </c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</row>
    <row r="30" spans="1:106" s="4" customFormat="1" ht="36" customHeight="1">
      <c r="A30" s="13" t="s">
        <v>196</v>
      </c>
      <c r="B30" s="16" t="s">
        <v>122</v>
      </c>
      <c r="C30" s="13"/>
      <c r="D30" s="13">
        <v>4</v>
      </c>
      <c r="E30" s="13">
        <f t="shared" si="13"/>
        <v>4</v>
      </c>
      <c r="F30" s="13">
        <v>120</v>
      </c>
      <c r="G30" s="13">
        <f t="shared" si="23"/>
        <v>54</v>
      </c>
      <c r="H30" s="13">
        <f t="shared" si="24"/>
        <v>18</v>
      </c>
      <c r="I30" s="13"/>
      <c r="J30" s="13"/>
      <c r="K30" s="13">
        <v>36</v>
      </c>
      <c r="L30" s="13">
        <f t="shared" si="14"/>
        <v>66</v>
      </c>
      <c r="M30" s="15"/>
      <c r="N30" s="13">
        <f t="shared" si="15"/>
        <v>0</v>
      </c>
      <c r="O30" s="15"/>
      <c r="P30" s="13">
        <f t="shared" si="16"/>
        <v>0</v>
      </c>
      <c r="Q30" s="15"/>
      <c r="R30" s="13">
        <f t="shared" si="17"/>
        <v>0</v>
      </c>
      <c r="S30" s="15">
        <v>3</v>
      </c>
      <c r="T30" s="13">
        <f t="shared" si="18"/>
        <v>54</v>
      </c>
      <c r="U30" s="15"/>
      <c r="V30" s="13">
        <f t="shared" si="19"/>
        <v>0</v>
      </c>
      <c r="W30" s="15"/>
      <c r="X30" s="13">
        <f t="shared" si="20"/>
        <v>0</v>
      </c>
      <c r="Y30" s="30"/>
      <c r="Z30" s="13">
        <f t="shared" si="21"/>
        <v>0</v>
      </c>
      <c r="AA30" s="30"/>
      <c r="AB30" s="13">
        <f t="shared" si="22"/>
        <v>0</v>
      </c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</row>
    <row r="31" spans="1:28" ht="18.75">
      <c r="A31" s="13" t="s">
        <v>197</v>
      </c>
      <c r="B31" s="54" t="s">
        <v>123</v>
      </c>
      <c r="C31" s="13"/>
      <c r="D31" s="13">
        <v>3</v>
      </c>
      <c r="E31" s="13">
        <f t="shared" si="13"/>
        <v>4</v>
      </c>
      <c r="F31" s="13">
        <v>120</v>
      </c>
      <c r="G31" s="13">
        <f t="shared" si="23"/>
        <v>60</v>
      </c>
      <c r="H31" s="13">
        <f t="shared" si="24"/>
        <v>28</v>
      </c>
      <c r="I31" s="13"/>
      <c r="J31" s="13">
        <v>32</v>
      </c>
      <c r="K31" s="13"/>
      <c r="L31" s="13">
        <f aca="true" t="shared" si="25" ref="L31:L37">F31-G31</f>
        <v>60</v>
      </c>
      <c r="M31" s="15"/>
      <c r="N31" s="13">
        <f aca="true" t="shared" si="26" ref="N31:N37">M31*$M$7</f>
        <v>0</v>
      </c>
      <c r="O31" s="15"/>
      <c r="P31" s="13">
        <f aca="true" t="shared" si="27" ref="P31:P37">O31*$O$7</f>
        <v>0</v>
      </c>
      <c r="Q31" s="15">
        <v>4</v>
      </c>
      <c r="R31" s="13">
        <f aca="true" t="shared" si="28" ref="R31:R37">Q31*$Q$7</f>
        <v>60</v>
      </c>
      <c r="S31" s="15"/>
      <c r="T31" s="13">
        <f aca="true" t="shared" si="29" ref="T31:T37">S31*$S$7</f>
        <v>0</v>
      </c>
      <c r="U31" s="15"/>
      <c r="V31" s="13">
        <f aca="true" t="shared" si="30" ref="V31:V37">U31*$U$7</f>
        <v>0</v>
      </c>
      <c r="W31" s="15"/>
      <c r="X31" s="13">
        <f aca="true" t="shared" si="31" ref="X31:X37">W31*$W$7</f>
        <v>0</v>
      </c>
      <c r="Y31" s="13"/>
      <c r="Z31" s="13">
        <f aca="true" t="shared" si="32" ref="Z31:Z37">Y31*$Y$7</f>
        <v>0</v>
      </c>
      <c r="AA31" s="13"/>
      <c r="AB31" s="13">
        <f aca="true" t="shared" si="33" ref="AB31:AB37">AA31*$AA$7</f>
        <v>0</v>
      </c>
    </row>
    <row r="32" spans="1:28" ht="18.75">
      <c r="A32" s="13" t="s">
        <v>198</v>
      </c>
      <c r="B32" s="16" t="s">
        <v>171</v>
      </c>
      <c r="C32" s="13"/>
      <c r="D32" s="13">
        <v>4</v>
      </c>
      <c r="E32" s="13">
        <v>4</v>
      </c>
      <c r="F32" s="13">
        <v>120</v>
      </c>
      <c r="G32" s="13">
        <f t="shared" si="23"/>
        <v>54</v>
      </c>
      <c r="H32" s="13">
        <f t="shared" si="24"/>
        <v>24</v>
      </c>
      <c r="I32" s="13">
        <v>30</v>
      </c>
      <c r="J32" s="13"/>
      <c r="K32" s="13"/>
      <c r="L32" s="13">
        <f t="shared" si="25"/>
        <v>66</v>
      </c>
      <c r="M32" s="15"/>
      <c r="N32" s="13">
        <f t="shared" si="26"/>
        <v>0</v>
      </c>
      <c r="O32" s="15"/>
      <c r="P32" s="13">
        <f t="shared" si="27"/>
        <v>0</v>
      </c>
      <c r="Q32" s="15"/>
      <c r="R32" s="13">
        <f t="shared" si="28"/>
        <v>0</v>
      </c>
      <c r="S32" s="15">
        <v>3</v>
      </c>
      <c r="T32" s="13">
        <f t="shared" si="29"/>
        <v>54</v>
      </c>
      <c r="U32" s="15"/>
      <c r="V32" s="13">
        <f t="shared" si="30"/>
        <v>0</v>
      </c>
      <c r="W32" s="15"/>
      <c r="X32" s="13">
        <f t="shared" si="31"/>
        <v>0</v>
      </c>
      <c r="Y32" s="13"/>
      <c r="Z32" s="13">
        <f t="shared" si="32"/>
        <v>0</v>
      </c>
      <c r="AA32" s="13"/>
      <c r="AB32" s="13">
        <f t="shared" si="33"/>
        <v>0</v>
      </c>
    </row>
    <row r="33" spans="1:28" ht="18.75">
      <c r="A33" s="13" t="s">
        <v>199</v>
      </c>
      <c r="B33" s="16" t="s">
        <v>124</v>
      </c>
      <c r="C33" s="15"/>
      <c r="D33" s="15">
        <v>6</v>
      </c>
      <c r="E33" s="13">
        <v>4</v>
      </c>
      <c r="F33" s="13">
        <v>120</v>
      </c>
      <c r="G33" s="13">
        <f t="shared" si="23"/>
        <v>60</v>
      </c>
      <c r="H33" s="13">
        <f t="shared" si="24"/>
        <v>26</v>
      </c>
      <c r="I33" s="13">
        <v>34</v>
      </c>
      <c r="J33" s="13"/>
      <c r="K33" s="13"/>
      <c r="L33" s="13">
        <f t="shared" si="25"/>
        <v>60</v>
      </c>
      <c r="M33" s="21"/>
      <c r="N33" s="13">
        <f t="shared" si="26"/>
        <v>0</v>
      </c>
      <c r="O33" s="15"/>
      <c r="P33" s="13">
        <f t="shared" si="27"/>
        <v>0</v>
      </c>
      <c r="Q33" s="15"/>
      <c r="R33" s="13">
        <f t="shared" si="28"/>
        <v>0</v>
      </c>
      <c r="S33" s="15"/>
      <c r="T33" s="13">
        <f t="shared" si="29"/>
        <v>0</v>
      </c>
      <c r="U33" s="15"/>
      <c r="V33" s="13">
        <f t="shared" si="30"/>
        <v>0</v>
      </c>
      <c r="W33" s="15">
        <v>3</v>
      </c>
      <c r="X33" s="13">
        <f t="shared" si="31"/>
        <v>60</v>
      </c>
      <c r="Y33" s="13"/>
      <c r="Z33" s="13">
        <f t="shared" si="32"/>
        <v>0</v>
      </c>
      <c r="AA33" s="13"/>
      <c r="AB33" s="13">
        <f t="shared" si="33"/>
        <v>0</v>
      </c>
    </row>
    <row r="34" spans="1:28" ht="18.75">
      <c r="A34" s="13" t="s">
        <v>200</v>
      </c>
      <c r="B34" s="16" t="s">
        <v>125</v>
      </c>
      <c r="C34" s="15">
        <v>6</v>
      </c>
      <c r="D34" s="15"/>
      <c r="E34" s="13">
        <f t="shared" si="13"/>
        <v>6</v>
      </c>
      <c r="F34" s="13">
        <v>180</v>
      </c>
      <c r="G34" s="13">
        <f t="shared" si="23"/>
        <v>80</v>
      </c>
      <c r="H34" s="13">
        <f t="shared" si="24"/>
        <v>28</v>
      </c>
      <c r="I34" s="13">
        <v>18</v>
      </c>
      <c r="J34" s="13"/>
      <c r="K34" s="13">
        <v>34</v>
      </c>
      <c r="L34" s="13">
        <f t="shared" si="25"/>
        <v>100</v>
      </c>
      <c r="M34" s="21"/>
      <c r="N34" s="13">
        <f t="shared" si="26"/>
        <v>0</v>
      </c>
      <c r="O34" s="15"/>
      <c r="P34" s="13">
        <f t="shared" si="27"/>
        <v>0</v>
      </c>
      <c r="Q34" s="15"/>
      <c r="R34" s="13">
        <f t="shared" si="28"/>
        <v>0</v>
      </c>
      <c r="S34" s="15"/>
      <c r="T34" s="13">
        <f t="shared" si="29"/>
        <v>0</v>
      </c>
      <c r="U34" s="15"/>
      <c r="V34" s="13">
        <f t="shared" si="30"/>
        <v>0</v>
      </c>
      <c r="W34" s="15">
        <v>4</v>
      </c>
      <c r="X34" s="13">
        <f t="shared" si="31"/>
        <v>80</v>
      </c>
      <c r="Y34" s="13"/>
      <c r="Z34" s="13">
        <f t="shared" si="32"/>
        <v>0</v>
      </c>
      <c r="AA34" s="13"/>
      <c r="AB34" s="13">
        <f t="shared" si="33"/>
        <v>0</v>
      </c>
    </row>
    <row r="35" spans="1:106" s="5" customFormat="1" ht="37.5" customHeight="1">
      <c r="A35" s="13" t="s">
        <v>201</v>
      </c>
      <c r="B35" s="54" t="s">
        <v>126</v>
      </c>
      <c r="C35" s="58">
        <v>4</v>
      </c>
      <c r="D35" s="58"/>
      <c r="E35" s="13">
        <f t="shared" si="13"/>
        <v>7</v>
      </c>
      <c r="F35" s="55">
        <v>210</v>
      </c>
      <c r="G35" s="13">
        <f t="shared" si="23"/>
        <v>108</v>
      </c>
      <c r="H35" s="13">
        <f t="shared" si="24"/>
        <v>24</v>
      </c>
      <c r="I35" s="13">
        <v>42</v>
      </c>
      <c r="J35" s="13"/>
      <c r="K35" s="13">
        <v>42</v>
      </c>
      <c r="L35" s="13">
        <f t="shared" si="25"/>
        <v>102</v>
      </c>
      <c r="M35" s="21"/>
      <c r="N35" s="13">
        <f t="shared" si="26"/>
        <v>0</v>
      </c>
      <c r="O35" s="15"/>
      <c r="P35" s="13">
        <f t="shared" si="27"/>
        <v>0</v>
      </c>
      <c r="Q35" s="15"/>
      <c r="R35" s="13">
        <f t="shared" si="28"/>
        <v>0</v>
      </c>
      <c r="S35" s="15">
        <v>6</v>
      </c>
      <c r="T35" s="13">
        <f t="shared" si="29"/>
        <v>108</v>
      </c>
      <c r="U35" s="15"/>
      <c r="V35" s="13">
        <f t="shared" si="30"/>
        <v>0</v>
      </c>
      <c r="W35" s="15"/>
      <c r="X35" s="13">
        <f t="shared" si="31"/>
        <v>0</v>
      </c>
      <c r="Y35" s="15"/>
      <c r="Z35" s="15">
        <f t="shared" si="32"/>
        <v>0</v>
      </c>
      <c r="AA35" s="15"/>
      <c r="AB35" s="13">
        <f t="shared" si="33"/>
        <v>0</v>
      </c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</row>
    <row r="36" spans="1:106" s="4" customFormat="1" ht="18.75" customHeight="1">
      <c r="A36" s="13" t="s">
        <v>202</v>
      </c>
      <c r="B36" s="16" t="s">
        <v>127</v>
      </c>
      <c r="C36" s="15">
        <v>6</v>
      </c>
      <c r="D36" s="15"/>
      <c r="E36" s="13">
        <f t="shared" si="13"/>
        <v>7</v>
      </c>
      <c r="F36" s="55">
        <v>210</v>
      </c>
      <c r="G36" s="13">
        <f t="shared" si="23"/>
        <v>120</v>
      </c>
      <c r="H36" s="13">
        <f t="shared" si="24"/>
        <v>50</v>
      </c>
      <c r="I36" s="13">
        <v>50</v>
      </c>
      <c r="J36" s="13">
        <v>20</v>
      </c>
      <c r="K36" s="13"/>
      <c r="L36" s="13">
        <f t="shared" si="25"/>
        <v>90</v>
      </c>
      <c r="M36" s="21"/>
      <c r="N36" s="13">
        <f t="shared" si="26"/>
        <v>0</v>
      </c>
      <c r="O36" s="15"/>
      <c r="P36" s="13">
        <f t="shared" si="27"/>
        <v>0</v>
      </c>
      <c r="Q36" s="15"/>
      <c r="R36" s="13">
        <f t="shared" si="28"/>
        <v>0</v>
      </c>
      <c r="S36" s="15"/>
      <c r="T36" s="13">
        <f t="shared" si="29"/>
        <v>0</v>
      </c>
      <c r="U36" s="15"/>
      <c r="V36" s="13">
        <f t="shared" si="30"/>
        <v>0</v>
      </c>
      <c r="W36" s="15">
        <v>6</v>
      </c>
      <c r="X36" s="13">
        <f t="shared" si="31"/>
        <v>120</v>
      </c>
      <c r="Y36" s="30"/>
      <c r="Z36" s="13">
        <f t="shared" si="32"/>
        <v>0</v>
      </c>
      <c r="AA36" s="13"/>
      <c r="AB36" s="13">
        <f t="shared" si="33"/>
        <v>0</v>
      </c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</row>
    <row r="37" spans="1:28" ht="18.75">
      <c r="A37" s="13" t="s">
        <v>203</v>
      </c>
      <c r="B37" s="16" t="s">
        <v>128</v>
      </c>
      <c r="C37" s="15"/>
      <c r="D37" s="15">
        <v>8</v>
      </c>
      <c r="E37" s="13">
        <f t="shared" si="13"/>
        <v>3</v>
      </c>
      <c r="F37" s="13">
        <v>90</v>
      </c>
      <c r="G37" s="13">
        <f t="shared" si="23"/>
        <v>45</v>
      </c>
      <c r="H37" s="13">
        <f t="shared" si="24"/>
        <v>22</v>
      </c>
      <c r="I37" s="13">
        <v>23</v>
      </c>
      <c r="J37" s="13"/>
      <c r="K37" s="13"/>
      <c r="L37" s="13">
        <f t="shared" si="25"/>
        <v>45</v>
      </c>
      <c r="M37" s="21"/>
      <c r="N37" s="13">
        <f t="shared" si="26"/>
        <v>0</v>
      </c>
      <c r="O37" s="15"/>
      <c r="P37" s="13">
        <f t="shared" si="27"/>
        <v>0</v>
      </c>
      <c r="Q37" s="15"/>
      <c r="R37" s="13">
        <f t="shared" si="28"/>
        <v>0</v>
      </c>
      <c r="S37" s="15"/>
      <c r="T37" s="13">
        <f t="shared" si="29"/>
        <v>0</v>
      </c>
      <c r="U37" s="15"/>
      <c r="V37" s="13">
        <f t="shared" si="30"/>
        <v>0</v>
      </c>
      <c r="W37" s="15"/>
      <c r="X37" s="13">
        <f t="shared" si="31"/>
        <v>0</v>
      </c>
      <c r="Y37" s="13"/>
      <c r="Z37" s="13">
        <f t="shared" si="32"/>
        <v>0</v>
      </c>
      <c r="AA37" s="13">
        <v>3</v>
      </c>
      <c r="AB37" s="13">
        <f t="shared" si="33"/>
        <v>45</v>
      </c>
    </row>
    <row r="38" spans="1:28" ht="37.5">
      <c r="A38" s="13" t="s">
        <v>204</v>
      </c>
      <c r="B38" s="16" t="s">
        <v>129</v>
      </c>
      <c r="C38" s="15">
        <v>6</v>
      </c>
      <c r="D38" s="15"/>
      <c r="E38" s="13">
        <f t="shared" si="13"/>
        <v>3</v>
      </c>
      <c r="F38" s="13">
        <v>90</v>
      </c>
      <c r="G38" s="13">
        <f t="shared" si="23"/>
        <v>40</v>
      </c>
      <c r="H38" s="13">
        <f t="shared" si="24"/>
        <v>12</v>
      </c>
      <c r="I38" s="13"/>
      <c r="J38" s="13"/>
      <c r="K38" s="13">
        <v>28</v>
      </c>
      <c r="L38" s="13">
        <f>F38-G38</f>
        <v>50</v>
      </c>
      <c r="M38" s="21"/>
      <c r="N38" s="13">
        <f>M38*$M$7</f>
        <v>0</v>
      </c>
      <c r="O38" s="15"/>
      <c r="P38" s="13">
        <f>O38*$O$7</f>
        <v>0</v>
      </c>
      <c r="Q38" s="15"/>
      <c r="R38" s="13">
        <f>Q38*$Q$7</f>
        <v>0</v>
      </c>
      <c r="S38" s="15"/>
      <c r="T38" s="13">
        <f>S38*$S$7</f>
        <v>0</v>
      </c>
      <c r="U38" s="15"/>
      <c r="V38" s="13">
        <f>U38*$U$7</f>
        <v>0</v>
      </c>
      <c r="W38" s="15">
        <v>2</v>
      </c>
      <c r="X38" s="13">
        <f>W38*$W$7</f>
        <v>40</v>
      </c>
      <c r="Y38" s="13"/>
      <c r="Z38" s="13">
        <f>Y38*$Y$7</f>
        <v>0</v>
      </c>
      <c r="AA38" s="13"/>
      <c r="AB38" s="13">
        <f>AA38*$AA$7</f>
        <v>0</v>
      </c>
    </row>
    <row r="39" spans="1:28" ht="18.75">
      <c r="A39" s="13" t="s">
        <v>205</v>
      </c>
      <c r="B39" s="16" t="s">
        <v>147</v>
      </c>
      <c r="C39" s="15"/>
      <c r="D39" s="15">
        <v>6</v>
      </c>
      <c r="E39" s="13">
        <f t="shared" si="13"/>
        <v>4</v>
      </c>
      <c r="F39" s="13">
        <v>120</v>
      </c>
      <c r="G39" s="13">
        <f t="shared" si="23"/>
        <v>40</v>
      </c>
      <c r="H39" s="13">
        <f t="shared" si="24"/>
        <v>22</v>
      </c>
      <c r="I39" s="13">
        <v>18</v>
      </c>
      <c r="J39" s="13"/>
      <c r="K39" s="13"/>
      <c r="L39" s="13">
        <f aca="true" t="shared" si="34" ref="L39:L47">F39-G39</f>
        <v>80</v>
      </c>
      <c r="M39" s="21"/>
      <c r="N39" s="13">
        <f aca="true" t="shared" si="35" ref="N39:N47">M39*$M$7</f>
        <v>0</v>
      </c>
      <c r="O39" s="15"/>
      <c r="P39" s="13">
        <f aca="true" t="shared" si="36" ref="P39:P47">O39*$O$7</f>
        <v>0</v>
      </c>
      <c r="Q39" s="15"/>
      <c r="R39" s="13">
        <f aca="true" t="shared" si="37" ref="R39:R47">Q39*$Q$7</f>
        <v>0</v>
      </c>
      <c r="S39" s="15"/>
      <c r="T39" s="13">
        <f aca="true" t="shared" si="38" ref="T39:T47">S39*$S$7</f>
        <v>0</v>
      </c>
      <c r="U39" s="15"/>
      <c r="V39" s="13">
        <f aca="true" t="shared" si="39" ref="V39:V47">U39*$U$7</f>
        <v>0</v>
      </c>
      <c r="W39" s="15">
        <v>2</v>
      </c>
      <c r="X39" s="13">
        <f aca="true" t="shared" si="40" ref="X39:X47">W39*$W$7</f>
        <v>40</v>
      </c>
      <c r="Y39" s="13"/>
      <c r="Z39" s="13">
        <f aca="true" t="shared" si="41" ref="Z39:Z47">Y39*$Y$7</f>
        <v>0</v>
      </c>
      <c r="AA39" s="13"/>
      <c r="AB39" s="13">
        <f aca="true" t="shared" si="42" ref="AB39:AB47">AA39*$AA$7</f>
        <v>0</v>
      </c>
    </row>
    <row r="40" spans="1:28" ht="37.5">
      <c r="A40" s="13" t="s">
        <v>206</v>
      </c>
      <c r="B40" s="16" t="s">
        <v>130</v>
      </c>
      <c r="C40" s="15">
        <v>5</v>
      </c>
      <c r="D40" s="15"/>
      <c r="E40" s="13">
        <f t="shared" si="13"/>
        <v>4</v>
      </c>
      <c r="F40" s="13">
        <v>120</v>
      </c>
      <c r="G40" s="13">
        <f t="shared" si="23"/>
        <v>60</v>
      </c>
      <c r="H40" s="13">
        <f t="shared" si="24"/>
        <v>20</v>
      </c>
      <c r="I40" s="13"/>
      <c r="J40" s="13"/>
      <c r="K40" s="13">
        <v>40</v>
      </c>
      <c r="L40" s="13">
        <f t="shared" si="34"/>
        <v>60</v>
      </c>
      <c r="M40" s="21"/>
      <c r="N40" s="13">
        <f t="shared" si="35"/>
        <v>0</v>
      </c>
      <c r="O40" s="15"/>
      <c r="P40" s="13">
        <f t="shared" si="36"/>
        <v>0</v>
      </c>
      <c r="Q40" s="15"/>
      <c r="R40" s="13">
        <f t="shared" si="37"/>
        <v>0</v>
      </c>
      <c r="S40" s="15"/>
      <c r="T40" s="13">
        <f t="shared" si="38"/>
        <v>0</v>
      </c>
      <c r="U40" s="15">
        <v>4</v>
      </c>
      <c r="V40" s="13">
        <f t="shared" si="39"/>
        <v>60</v>
      </c>
      <c r="W40" s="15"/>
      <c r="X40" s="13">
        <f t="shared" si="40"/>
        <v>0</v>
      </c>
      <c r="Y40" s="13"/>
      <c r="Z40" s="13">
        <f t="shared" si="41"/>
        <v>0</v>
      </c>
      <c r="AA40" s="13"/>
      <c r="AB40" s="13">
        <f t="shared" si="42"/>
        <v>0</v>
      </c>
    </row>
    <row r="41" spans="1:28" ht="37.5">
      <c r="A41" s="13" t="s">
        <v>207</v>
      </c>
      <c r="B41" s="16" t="s">
        <v>148</v>
      </c>
      <c r="C41" s="15">
        <v>5</v>
      </c>
      <c r="D41" s="15"/>
      <c r="E41" s="13">
        <f>F41/30</f>
        <v>4</v>
      </c>
      <c r="F41" s="13">
        <v>120</v>
      </c>
      <c r="G41" s="13">
        <f>N41+P41+R41+T41+V41+X41+Z41+AB41</f>
        <v>60</v>
      </c>
      <c r="H41" s="13">
        <f t="shared" si="24"/>
        <v>36</v>
      </c>
      <c r="I41" s="13">
        <v>12</v>
      </c>
      <c r="J41" s="13">
        <v>12</v>
      </c>
      <c r="K41" s="13"/>
      <c r="L41" s="13">
        <f t="shared" si="34"/>
        <v>60</v>
      </c>
      <c r="M41" s="21"/>
      <c r="N41" s="13">
        <f t="shared" si="35"/>
        <v>0</v>
      </c>
      <c r="O41" s="15"/>
      <c r="P41" s="13">
        <f t="shared" si="36"/>
        <v>0</v>
      </c>
      <c r="Q41" s="15"/>
      <c r="R41" s="13">
        <f t="shared" si="37"/>
        <v>0</v>
      </c>
      <c r="S41" s="15"/>
      <c r="T41" s="13">
        <f t="shared" si="38"/>
        <v>0</v>
      </c>
      <c r="U41" s="15">
        <v>4</v>
      </c>
      <c r="V41" s="13">
        <f t="shared" si="39"/>
        <v>60</v>
      </c>
      <c r="W41" s="15"/>
      <c r="X41" s="13">
        <f t="shared" si="40"/>
        <v>0</v>
      </c>
      <c r="Y41" s="13"/>
      <c r="Z41" s="13">
        <f t="shared" si="41"/>
        <v>0</v>
      </c>
      <c r="AA41" s="13"/>
      <c r="AB41" s="13">
        <f t="shared" si="42"/>
        <v>0</v>
      </c>
    </row>
    <row r="42" spans="1:28" ht="18.75">
      <c r="A42" s="13" t="s">
        <v>208</v>
      </c>
      <c r="B42" s="16" t="s">
        <v>131</v>
      </c>
      <c r="C42" s="15"/>
      <c r="D42" s="15">
        <v>6</v>
      </c>
      <c r="E42" s="13">
        <v>3</v>
      </c>
      <c r="F42" s="13">
        <v>90</v>
      </c>
      <c r="G42" s="13">
        <f>N42+P42+R42+T42+V42+X42+Z42+AB42</f>
        <v>40</v>
      </c>
      <c r="H42" s="13">
        <f t="shared" si="24"/>
        <v>20</v>
      </c>
      <c r="I42" s="13">
        <v>20</v>
      </c>
      <c r="J42" s="13"/>
      <c r="K42" s="13"/>
      <c r="L42" s="13">
        <f t="shared" si="34"/>
        <v>50</v>
      </c>
      <c r="M42" s="21"/>
      <c r="N42" s="13">
        <f t="shared" si="35"/>
        <v>0</v>
      </c>
      <c r="O42" s="15"/>
      <c r="P42" s="13">
        <f t="shared" si="36"/>
        <v>0</v>
      </c>
      <c r="Q42" s="15"/>
      <c r="R42" s="13">
        <f t="shared" si="37"/>
        <v>0</v>
      </c>
      <c r="S42" s="15"/>
      <c r="T42" s="13">
        <f t="shared" si="38"/>
        <v>0</v>
      </c>
      <c r="U42" s="15"/>
      <c r="V42" s="13">
        <f t="shared" si="39"/>
        <v>0</v>
      </c>
      <c r="W42" s="15">
        <v>2</v>
      </c>
      <c r="X42" s="13">
        <f t="shared" si="40"/>
        <v>40</v>
      </c>
      <c r="Y42" s="13"/>
      <c r="Z42" s="13">
        <f t="shared" si="41"/>
        <v>0</v>
      </c>
      <c r="AA42" s="13"/>
      <c r="AB42" s="13">
        <f t="shared" si="42"/>
        <v>0</v>
      </c>
    </row>
    <row r="43" spans="1:28" ht="18.75">
      <c r="A43" s="13" t="s">
        <v>209</v>
      </c>
      <c r="B43" s="16" t="s">
        <v>132</v>
      </c>
      <c r="C43" s="15">
        <v>7</v>
      </c>
      <c r="D43" s="15"/>
      <c r="E43" s="13">
        <v>6</v>
      </c>
      <c r="F43" s="13">
        <v>180</v>
      </c>
      <c r="G43" s="13">
        <f>N43+P43+R43+T43+V43+X43+Z43+AB43</f>
        <v>60</v>
      </c>
      <c r="H43" s="13">
        <f t="shared" si="24"/>
        <v>26</v>
      </c>
      <c r="I43" s="13">
        <v>34</v>
      </c>
      <c r="J43" s="13"/>
      <c r="K43" s="13"/>
      <c r="L43" s="13">
        <f t="shared" si="34"/>
        <v>120</v>
      </c>
      <c r="M43" s="21"/>
      <c r="N43" s="13">
        <f t="shared" si="35"/>
        <v>0</v>
      </c>
      <c r="O43" s="15"/>
      <c r="P43" s="13">
        <f t="shared" si="36"/>
        <v>0</v>
      </c>
      <c r="Q43" s="15"/>
      <c r="R43" s="13">
        <f t="shared" si="37"/>
        <v>0</v>
      </c>
      <c r="S43" s="15"/>
      <c r="T43" s="13">
        <f t="shared" si="38"/>
        <v>0</v>
      </c>
      <c r="U43" s="15"/>
      <c r="V43" s="13">
        <f t="shared" si="39"/>
        <v>0</v>
      </c>
      <c r="W43" s="15"/>
      <c r="X43" s="13">
        <f t="shared" si="40"/>
        <v>0</v>
      </c>
      <c r="Y43" s="13">
        <v>4</v>
      </c>
      <c r="Z43" s="13">
        <f t="shared" si="41"/>
        <v>60</v>
      </c>
      <c r="AA43" s="13"/>
      <c r="AB43" s="13">
        <f t="shared" si="42"/>
        <v>0</v>
      </c>
    </row>
    <row r="44" spans="1:28" ht="18.75">
      <c r="A44" s="13" t="s">
        <v>210</v>
      </c>
      <c r="B44" s="16" t="s">
        <v>133</v>
      </c>
      <c r="C44" s="13"/>
      <c r="D44" s="13">
        <v>7</v>
      </c>
      <c r="E44" s="13">
        <f>F44/30</f>
        <v>4</v>
      </c>
      <c r="F44" s="13">
        <v>120</v>
      </c>
      <c r="G44" s="13">
        <f>N44+P44+R44+T44+V44+X44+Z44+AB44</f>
        <v>60</v>
      </c>
      <c r="H44" s="13">
        <f t="shared" si="24"/>
        <v>36</v>
      </c>
      <c r="I44" s="13"/>
      <c r="J44" s="13">
        <v>24</v>
      </c>
      <c r="K44" s="13"/>
      <c r="L44" s="13">
        <f t="shared" si="34"/>
        <v>60</v>
      </c>
      <c r="M44" s="21"/>
      <c r="N44" s="13">
        <f t="shared" si="35"/>
        <v>0</v>
      </c>
      <c r="O44" s="15"/>
      <c r="P44" s="13">
        <f t="shared" si="36"/>
        <v>0</v>
      </c>
      <c r="Q44" s="15"/>
      <c r="R44" s="13">
        <f t="shared" si="37"/>
        <v>0</v>
      </c>
      <c r="S44" s="15"/>
      <c r="T44" s="13">
        <f t="shared" si="38"/>
        <v>0</v>
      </c>
      <c r="U44" s="15"/>
      <c r="V44" s="13">
        <f t="shared" si="39"/>
        <v>0</v>
      </c>
      <c r="W44" s="15"/>
      <c r="X44" s="13">
        <f t="shared" si="40"/>
        <v>0</v>
      </c>
      <c r="Y44" s="13">
        <v>4</v>
      </c>
      <c r="Z44" s="13">
        <f t="shared" si="41"/>
        <v>60</v>
      </c>
      <c r="AA44" s="13"/>
      <c r="AB44" s="13">
        <f t="shared" si="42"/>
        <v>0</v>
      </c>
    </row>
    <row r="45" spans="1:28" ht="37.5">
      <c r="A45" s="13" t="s">
        <v>211</v>
      </c>
      <c r="B45" s="16" t="s">
        <v>134</v>
      </c>
      <c r="C45" s="13"/>
      <c r="D45" s="13">
        <v>8</v>
      </c>
      <c r="E45" s="13">
        <f t="shared" si="13"/>
        <v>4</v>
      </c>
      <c r="F45" s="13">
        <v>120</v>
      </c>
      <c r="G45" s="13">
        <f t="shared" si="23"/>
        <v>60</v>
      </c>
      <c r="H45" s="13">
        <f t="shared" si="24"/>
        <v>28</v>
      </c>
      <c r="I45" s="13">
        <v>32</v>
      </c>
      <c r="J45" s="13"/>
      <c r="K45" s="13"/>
      <c r="L45" s="13">
        <f t="shared" si="34"/>
        <v>60</v>
      </c>
      <c r="M45" s="21"/>
      <c r="N45" s="13">
        <f t="shared" si="35"/>
        <v>0</v>
      </c>
      <c r="O45" s="15"/>
      <c r="P45" s="13">
        <f t="shared" si="36"/>
        <v>0</v>
      </c>
      <c r="Q45" s="15"/>
      <c r="R45" s="13">
        <f t="shared" si="37"/>
        <v>0</v>
      </c>
      <c r="S45" s="15"/>
      <c r="T45" s="13">
        <f t="shared" si="38"/>
        <v>0</v>
      </c>
      <c r="U45" s="15"/>
      <c r="V45" s="13">
        <f t="shared" si="39"/>
        <v>0</v>
      </c>
      <c r="W45" s="15"/>
      <c r="X45" s="13">
        <f t="shared" si="40"/>
        <v>0</v>
      </c>
      <c r="Y45" s="13"/>
      <c r="Z45" s="13">
        <f t="shared" si="41"/>
        <v>0</v>
      </c>
      <c r="AA45" s="13">
        <v>4</v>
      </c>
      <c r="AB45" s="13">
        <f t="shared" si="42"/>
        <v>60</v>
      </c>
    </row>
    <row r="46" spans="1:28" ht="37.5">
      <c r="A46" s="13" t="s">
        <v>212</v>
      </c>
      <c r="B46" s="16" t="s">
        <v>149</v>
      </c>
      <c r="C46" s="13"/>
      <c r="D46" s="13">
        <v>1</v>
      </c>
      <c r="E46" s="13">
        <f>F46/30</f>
        <v>3</v>
      </c>
      <c r="F46" s="13">
        <v>90</v>
      </c>
      <c r="G46" s="13">
        <f>N46+P46+R46+T46+V46+X46+Z46+AB46</f>
        <v>45</v>
      </c>
      <c r="H46" s="13">
        <f t="shared" si="24"/>
        <v>20</v>
      </c>
      <c r="I46" s="13">
        <v>25</v>
      </c>
      <c r="J46" s="13"/>
      <c r="K46" s="13"/>
      <c r="L46" s="13">
        <f t="shared" si="34"/>
        <v>45</v>
      </c>
      <c r="M46" s="15">
        <v>3</v>
      </c>
      <c r="N46" s="13">
        <f t="shared" si="35"/>
        <v>45</v>
      </c>
      <c r="O46" s="15"/>
      <c r="P46" s="13">
        <f t="shared" si="36"/>
        <v>0</v>
      </c>
      <c r="Q46" s="15"/>
      <c r="R46" s="13">
        <f t="shared" si="37"/>
        <v>0</v>
      </c>
      <c r="S46" s="15"/>
      <c r="T46" s="13">
        <f t="shared" si="38"/>
        <v>0</v>
      </c>
      <c r="U46" s="15"/>
      <c r="V46" s="13">
        <f t="shared" si="39"/>
        <v>0</v>
      </c>
      <c r="W46" s="15"/>
      <c r="X46" s="13">
        <f t="shared" si="40"/>
        <v>0</v>
      </c>
      <c r="Y46" s="13"/>
      <c r="Z46" s="13">
        <f t="shared" si="41"/>
        <v>0</v>
      </c>
      <c r="AA46" s="13"/>
      <c r="AB46" s="13">
        <f t="shared" si="42"/>
        <v>0</v>
      </c>
    </row>
    <row r="47" spans="1:28" ht="18.75">
      <c r="A47" s="13" t="s">
        <v>213</v>
      </c>
      <c r="B47" s="16" t="s">
        <v>135</v>
      </c>
      <c r="C47" s="13">
        <v>7</v>
      </c>
      <c r="D47" s="13"/>
      <c r="E47" s="13">
        <f aca="true" t="shared" si="43" ref="E47:E54">F47/30</f>
        <v>4</v>
      </c>
      <c r="F47" s="13">
        <v>120</v>
      </c>
      <c r="G47" s="13">
        <f>N47+P47+R47+T47+V47+X47+Z47+AB47</f>
        <v>60</v>
      </c>
      <c r="H47" s="13">
        <f t="shared" si="24"/>
        <v>34</v>
      </c>
      <c r="I47" s="13">
        <v>26</v>
      </c>
      <c r="J47" s="13"/>
      <c r="K47" s="13"/>
      <c r="L47" s="13">
        <f t="shared" si="34"/>
        <v>60</v>
      </c>
      <c r="M47" s="21"/>
      <c r="N47" s="13">
        <f t="shared" si="35"/>
        <v>0</v>
      </c>
      <c r="O47" s="15"/>
      <c r="P47" s="13">
        <f t="shared" si="36"/>
        <v>0</v>
      </c>
      <c r="Q47" s="15"/>
      <c r="R47" s="13">
        <f t="shared" si="37"/>
        <v>0</v>
      </c>
      <c r="S47" s="15"/>
      <c r="T47" s="13">
        <f t="shared" si="38"/>
        <v>0</v>
      </c>
      <c r="U47" s="15"/>
      <c r="V47" s="13">
        <f t="shared" si="39"/>
        <v>0</v>
      </c>
      <c r="W47" s="15"/>
      <c r="X47" s="13">
        <f t="shared" si="40"/>
        <v>0</v>
      </c>
      <c r="Y47" s="13">
        <v>4</v>
      </c>
      <c r="Z47" s="13">
        <f t="shared" si="41"/>
        <v>60</v>
      </c>
      <c r="AA47" s="13"/>
      <c r="AB47" s="13">
        <f t="shared" si="42"/>
        <v>0</v>
      </c>
    </row>
    <row r="48" spans="1:28" ht="18.75">
      <c r="A48" s="30" t="s">
        <v>186</v>
      </c>
      <c r="B48" s="61" t="s">
        <v>187</v>
      </c>
      <c r="C48" s="13"/>
      <c r="D48" s="13"/>
      <c r="E48" s="13">
        <f t="shared" si="43"/>
        <v>0</v>
      </c>
      <c r="F48" s="13"/>
      <c r="G48" s="13"/>
      <c r="H48" s="13"/>
      <c r="I48" s="13"/>
      <c r="J48" s="13"/>
      <c r="K48" s="13"/>
      <c r="L48" s="13"/>
      <c r="M48" s="21"/>
      <c r="N48" s="13"/>
      <c r="O48" s="15"/>
      <c r="P48" s="13"/>
      <c r="Q48" s="15"/>
      <c r="R48" s="13"/>
      <c r="S48" s="15"/>
      <c r="T48" s="13"/>
      <c r="U48" s="15"/>
      <c r="V48" s="13"/>
      <c r="W48" s="15"/>
      <c r="X48" s="13"/>
      <c r="Y48" s="13"/>
      <c r="Z48" s="13"/>
      <c r="AA48" s="13"/>
      <c r="AB48" s="13"/>
    </row>
    <row r="49" spans="1:28" ht="56.25">
      <c r="A49" s="13" t="s">
        <v>188</v>
      </c>
      <c r="B49" s="16" t="s">
        <v>153</v>
      </c>
      <c r="C49" s="13"/>
      <c r="D49" s="13" t="s">
        <v>174</v>
      </c>
      <c r="E49" s="13">
        <f t="shared" si="43"/>
        <v>3</v>
      </c>
      <c r="F49" s="13">
        <v>90</v>
      </c>
      <c r="G49" s="13">
        <v>60</v>
      </c>
      <c r="H49" s="13">
        <f t="shared" si="24"/>
        <v>0</v>
      </c>
      <c r="I49" s="13">
        <v>60</v>
      </c>
      <c r="J49" s="13"/>
      <c r="K49" s="13"/>
      <c r="L49" s="13">
        <f aca="true" t="shared" si="44" ref="L49:L54">F49-G49</f>
        <v>30</v>
      </c>
      <c r="M49" s="21"/>
      <c r="N49" s="13">
        <f>M49*$M$7</f>
        <v>0</v>
      </c>
      <c r="O49" s="15"/>
      <c r="P49" s="13">
        <f>O49*$O$7</f>
        <v>0</v>
      </c>
      <c r="Q49" s="15"/>
      <c r="R49" s="13">
        <f>Q49*$Q$7</f>
        <v>0</v>
      </c>
      <c r="S49" s="15"/>
      <c r="T49" s="13">
        <f>S49*$S$7</f>
        <v>0</v>
      </c>
      <c r="U49" s="15"/>
      <c r="V49" s="13">
        <f>U49*$U$7</f>
        <v>0</v>
      </c>
      <c r="W49" s="15"/>
      <c r="X49" s="13">
        <f>W49*$W$7</f>
        <v>0</v>
      </c>
      <c r="Y49" s="13"/>
      <c r="Z49" s="13">
        <f>Y49*$Y$7</f>
        <v>0</v>
      </c>
      <c r="AA49" s="13"/>
      <c r="AB49" s="13">
        <f>AA49*$AA$7</f>
        <v>0</v>
      </c>
    </row>
    <row r="50" spans="1:106" s="57" customFormat="1" ht="58.5" customHeight="1">
      <c r="A50" s="13" t="s">
        <v>189</v>
      </c>
      <c r="B50" s="16" t="s">
        <v>154</v>
      </c>
      <c r="C50" s="13"/>
      <c r="D50" s="60" t="s">
        <v>175</v>
      </c>
      <c r="E50" s="13">
        <f t="shared" si="43"/>
        <v>9</v>
      </c>
      <c r="F50" s="13">
        <v>270</v>
      </c>
      <c r="G50" s="13">
        <f t="shared" si="23"/>
        <v>0</v>
      </c>
      <c r="H50" s="13">
        <f t="shared" si="24"/>
        <v>0</v>
      </c>
      <c r="I50" s="13"/>
      <c r="J50" s="13"/>
      <c r="K50" s="13"/>
      <c r="L50" s="13">
        <f t="shared" si="44"/>
        <v>270</v>
      </c>
      <c r="M50" s="21"/>
      <c r="N50" s="13">
        <f>M50*$M$7</f>
        <v>0</v>
      </c>
      <c r="O50" s="15"/>
      <c r="P50" s="13">
        <f>O50*$O$7</f>
        <v>0</v>
      </c>
      <c r="Q50" s="15"/>
      <c r="R50" s="13">
        <f>Q50*$Q$7</f>
        <v>0</v>
      </c>
      <c r="S50" s="15"/>
      <c r="T50" s="13">
        <f>S50*$S$7</f>
        <v>0</v>
      </c>
      <c r="U50" s="15"/>
      <c r="V50" s="13">
        <f>U50*$U$7</f>
        <v>0</v>
      </c>
      <c r="W50" s="15"/>
      <c r="X50" s="13">
        <f>W50*$W$7</f>
        <v>0</v>
      </c>
      <c r="Y50" s="13"/>
      <c r="Z50" s="13">
        <f>Y50*$Y$7</f>
        <v>0</v>
      </c>
      <c r="AA50" s="13"/>
      <c r="AB50" s="13">
        <f>AA50*$AA$7</f>
        <v>0</v>
      </c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</row>
    <row r="51" spans="1:28" ht="37.5">
      <c r="A51" s="13" t="s">
        <v>142</v>
      </c>
      <c r="B51" s="16" t="s">
        <v>141</v>
      </c>
      <c r="C51" s="13"/>
      <c r="D51" s="60">
        <v>3</v>
      </c>
      <c r="E51" s="13">
        <f t="shared" si="43"/>
        <v>3</v>
      </c>
      <c r="F51" s="13">
        <v>90</v>
      </c>
      <c r="G51" s="13">
        <f t="shared" si="23"/>
        <v>0</v>
      </c>
      <c r="H51" s="13">
        <f t="shared" si="24"/>
        <v>0</v>
      </c>
      <c r="I51" s="13"/>
      <c r="J51" s="13"/>
      <c r="K51" s="13"/>
      <c r="L51" s="13">
        <f t="shared" si="44"/>
        <v>90</v>
      </c>
      <c r="M51" s="21"/>
      <c r="N51" s="13">
        <f>M51*$M$7</f>
        <v>0</v>
      </c>
      <c r="O51" s="15"/>
      <c r="P51" s="13">
        <f>O51*$O$7</f>
        <v>0</v>
      </c>
      <c r="Q51" s="15"/>
      <c r="R51" s="13">
        <f>Q51*$Q$7</f>
        <v>0</v>
      </c>
      <c r="S51" s="15"/>
      <c r="T51" s="13">
        <f>S51*$S$7</f>
        <v>0</v>
      </c>
      <c r="U51" s="15"/>
      <c r="V51" s="13">
        <f>U51*$U$7</f>
        <v>0</v>
      </c>
      <c r="W51" s="15"/>
      <c r="X51" s="13">
        <f>W51*$W$7</f>
        <v>0</v>
      </c>
      <c r="Y51" s="13"/>
      <c r="Z51" s="13">
        <f>Y51*$Y$7</f>
        <v>0</v>
      </c>
      <c r="AA51" s="13"/>
      <c r="AB51" s="13">
        <f>AA51*$AA$7</f>
        <v>0</v>
      </c>
    </row>
    <row r="52" spans="1:106" s="5" customFormat="1" ht="70.5" customHeight="1">
      <c r="A52" s="13" t="s">
        <v>143</v>
      </c>
      <c r="B52" s="16" t="s">
        <v>152</v>
      </c>
      <c r="C52" s="13"/>
      <c r="D52" s="60">
        <v>5</v>
      </c>
      <c r="E52" s="13">
        <f t="shared" si="43"/>
        <v>3</v>
      </c>
      <c r="F52" s="13">
        <v>90</v>
      </c>
      <c r="G52" s="13">
        <f t="shared" si="23"/>
        <v>0</v>
      </c>
      <c r="H52" s="13">
        <f t="shared" si="24"/>
        <v>0</v>
      </c>
      <c r="I52" s="13"/>
      <c r="J52" s="13"/>
      <c r="K52" s="13"/>
      <c r="L52" s="13">
        <f t="shared" si="44"/>
        <v>90</v>
      </c>
      <c r="M52" s="21"/>
      <c r="N52" s="13">
        <f>M52*$M$7</f>
        <v>0</v>
      </c>
      <c r="O52" s="15"/>
      <c r="P52" s="13">
        <f>O52*$O$7</f>
        <v>0</v>
      </c>
      <c r="Q52" s="15"/>
      <c r="R52" s="13">
        <f>Q52*$Q$7</f>
        <v>0</v>
      </c>
      <c r="S52" s="15"/>
      <c r="T52" s="13">
        <f>S52*$S$7</f>
        <v>0</v>
      </c>
      <c r="U52" s="15"/>
      <c r="V52" s="13">
        <f>U52*$U$7</f>
        <v>0</v>
      </c>
      <c r="W52" s="15"/>
      <c r="X52" s="13">
        <f>W52*$W$7</f>
        <v>0</v>
      </c>
      <c r="Y52" s="15"/>
      <c r="Z52" s="15">
        <f>Y52*$Y$7</f>
        <v>0</v>
      </c>
      <c r="AA52" s="15"/>
      <c r="AB52" s="13">
        <f>AA52*$AA$7</f>
        <v>0</v>
      </c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</row>
    <row r="53" spans="1:106" s="5" customFormat="1" ht="70.5" customHeight="1">
      <c r="A53" s="13" t="s">
        <v>190</v>
      </c>
      <c r="B53" s="16" t="s">
        <v>256</v>
      </c>
      <c r="C53" s="13"/>
      <c r="D53" s="60" t="s">
        <v>173</v>
      </c>
      <c r="E53" s="13">
        <f t="shared" si="43"/>
        <v>1.5</v>
      </c>
      <c r="F53" s="13">
        <v>45</v>
      </c>
      <c r="G53" s="13">
        <f t="shared" si="23"/>
        <v>0</v>
      </c>
      <c r="H53" s="13">
        <f t="shared" si="24"/>
        <v>0</v>
      </c>
      <c r="I53" s="13"/>
      <c r="J53" s="13"/>
      <c r="K53" s="13"/>
      <c r="L53" s="13">
        <f t="shared" si="44"/>
        <v>45</v>
      </c>
      <c r="M53" s="21"/>
      <c r="N53" s="13"/>
      <c r="O53" s="15"/>
      <c r="P53" s="13"/>
      <c r="Q53" s="15"/>
      <c r="R53" s="13"/>
      <c r="S53" s="15"/>
      <c r="T53" s="13"/>
      <c r="U53" s="15"/>
      <c r="V53" s="13"/>
      <c r="W53" s="15"/>
      <c r="X53" s="13"/>
      <c r="Y53" s="15"/>
      <c r="Z53" s="15"/>
      <c r="AA53" s="15"/>
      <c r="AB53" s="13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</row>
    <row r="54" spans="1:106" s="4" customFormat="1" ht="88.5" customHeight="1">
      <c r="A54" s="13" t="s">
        <v>214</v>
      </c>
      <c r="B54" s="16" t="s">
        <v>257</v>
      </c>
      <c r="C54" s="13"/>
      <c r="D54" s="60" t="s">
        <v>173</v>
      </c>
      <c r="E54" s="13">
        <f t="shared" si="43"/>
        <v>1.5</v>
      </c>
      <c r="F54" s="13">
        <v>45</v>
      </c>
      <c r="G54" s="13">
        <f t="shared" si="23"/>
        <v>0</v>
      </c>
      <c r="H54" s="13">
        <f t="shared" si="24"/>
        <v>0</v>
      </c>
      <c r="I54" s="13"/>
      <c r="J54" s="13"/>
      <c r="K54" s="13"/>
      <c r="L54" s="13">
        <f t="shared" si="44"/>
        <v>45</v>
      </c>
      <c r="M54" s="21"/>
      <c r="N54" s="13">
        <f>M54*$M$7</f>
        <v>0</v>
      </c>
      <c r="O54" s="15"/>
      <c r="P54" s="13">
        <f>O54*$O$7</f>
        <v>0</v>
      </c>
      <c r="Q54" s="15"/>
      <c r="R54" s="13">
        <f>Q54*$Q$7</f>
        <v>0</v>
      </c>
      <c r="S54" s="15"/>
      <c r="T54" s="13">
        <f>S54*$S$7</f>
        <v>0</v>
      </c>
      <c r="U54" s="15"/>
      <c r="V54" s="13">
        <f>U54*$U$7</f>
        <v>0</v>
      </c>
      <c r="W54" s="15"/>
      <c r="X54" s="13">
        <f>W54*$W$7</f>
        <v>0</v>
      </c>
      <c r="Y54" s="30"/>
      <c r="Z54" s="13">
        <f>Y54*$Y$7</f>
        <v>0</v>
      </c>
      <c r="AA54" s="30"/>
      <c r="AB54" s="13">
        <f>AA54*$AA$7</f>
        <v>0</v>
      </c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</row>
    <row r="55" spans="1:28" s="32" customFormat="1" ht="58.5">
      <c r="A55" s="27"/>
      <c r="B55" s="31" t="s">
        <v>178</v>
      </c>
      <c r="C55" s="39"/>
      <c r="D55" s="39"/>
      <c r="E55" s="39">
        <f aca="true" t="shared" si="45" ref="E55:AB55">SUM(E25:E54)</f>
        <v>124</v>
      </c>
      <c r="F55" s="39">
        <f t="shared" si="45"/>
        <v>3720</v>
      </c>
      <c r="G55" s="39">
        <f t="shared" si="45"/>
        <v>1544</v>
      </c>
      <c r="H55" s="39">
        <f t="shared" si="45"/>
        <v>648</v>
      </c>
      <c r="I55" s="39">
        <f t="shared" si="45"/>
        <v>570</v>
      </c>
      <c r="J55" s="39">
        <f t="shared" si="45"/>
        <v>88</v>
      </c>
      <c r="K55" s="39">
        <f t="shared" si="45"/>
        <v>238</v>
      </c>
      <c r="L55" s="39">
        <f t="shared" si="45"/>
        <v>2176</v>
      </c>
      <c r="M55" s="39">
        <f t="shared" si="45"/>
        <v>7</v>
      </c>
      <c r="N55" s="39">
        <f t="shared" si="45"/>
        <v>105</v>
      </c>
      <c r="O55" s="39">
        <f t="shared" si="45"/>
        <v>0</v>
      </c>
      <c r="P55" s="39">
        <f t="shared" si="45"/>
        <v>0</v>
      </c>
      <c r="Q55" s="39">
        <f t="shared" si="45"/>
        <v>12</v>
      </c>
      <c r="R55" s="39">
        <f t="shared" si="45"/>
        <v>180</v>
      </c>
      <c r="S55" s="39">
        <f t="shared" si="45"/>
        <v>23</v>
      </c>
      <c r="T55" s="39">
        <f t="shared" si="45"/>
        <v>414</v>
      </c>
      <c r="U55" s="39">
        <f t="shared" si="45"/>
        <v>8</v>
      </c>
      <c r="V55" s="39">
        <f t="shared" si="45"/>
        <v>120</v>
      </c>
      <c r="W55" s="39">
        <f t="shared" si="45"/>
        <v>19</v>
      </c>
      <c r="X55" s="39">
        <f t="shared" si="45"/>
        <v>380</v>
      </c>
      <c r="Y55" s="39">
        <f t="shared" si="45"/>
        <v>12</v>
      </c>
      <c r="Z55" s="39">
        <f t="shared" si="45"/>
        <v>180</v>
      </c>
      <c r="AA55" s="39">
        <f t="shared" si="45"/>
        <v>7</v>
      </c>
      <c r="AB55" s="39">
        <f t="shared" si="45"/>
        <v>105</v>
      </c>
    </row>
    <row r="56" spans="1:28" s="33" customFormat="1" ht="71.25" customHeight="1">
      <c r="A56" s="22"/>
      <c r="B56" s="23" t="s">
        <v>179</v>
      </c>
      <c r="C56" s="40"/>
      <c r="D56" s="40"/>
      <c r="E56" s="40">
        <f aca="true" t="shared" si="46" ref="E56:AB56">E55+E23</f>
        <v>180</v>
      </c>
      <c r="F56" s="40">
        <f t="shared" si="46"/>
        <v>5400</v>
      </c>
      <c r="G56" s="40">
        <f t="shared" si="46"/>
        <v>2449</v>
      </c>
      <c r="H56" s="40">
        <f t="shared" si="46"/>
        <v>988</v>
      </c>
      <c r="I56" s="40">
        <f t="shared" si="46"/>
        <v>926</v>
      </c>
      <c r="J56" s="40">
        <f t="shared" si="46"/>
        <v>202</v>
      </c>
      <c r="K56" s="40">
        <f t="shared" si="46"/>
        <v>333</v>
      </c>
      <c r="L56" s="40">
        <f t="shared" si="46"/>
        <v>2951</v>
      </c>
      <c r="M56" s="40">
        <f t="shared" si="46"/>
        <v>26</v>
      </c>
      <c r="N56" s="40">
        <f t="shared" si="46"/>
        <v>390</v>
      </c>
      <c r="O56" s="40">
        <f t="shared" si="46"/>
        <v>21</v>
      </c>
      <c r="P56" s="40">
        <f t="shared" si="46"/>
        <v>420</v>
      </c>
      <c r="Q56" s="40">
        <f t="shared" si="46"/>
        <v>18</v>
      </c>
      <c r="R56" s="40">
        <f t="shared" si="46"/>
        <v>270</v>
      </c>
      <c r="S56" s="40">
        <f t="shared" si="46"/>
        <v>23</v>
      </c>
      <c r="T56" s="40">
        <f t="shared" si="46"/>
        <v>414</v>
      </c>
      <c r="U56" s="40">
        <f t="shared" si="46"/>
        <v>10</v>
      </c>
      <c r="V56" s="40">
        <f t="shared" si="46"/>
        <v>150</v>
      </c>
      <c r="W56" s="40">
        <f t="shared" si="46"/>
        <v>23</v>
      </c>
      <c r="X56" s="40">
        <f t="shared" si="46"/>
        <v>460</v>
      </c>
      <c r="Y56" s="40">
        <f t="shared" si="46"/>
        <v>12</v>
      </c>
      <c r="Z56" s="40">
        <f t="shared" si="46"/>
        <v>180</v>
      </c>
      <c r="AA56" s="40">
        <f t="shared" si="46"/>
        <v>7</v>
      </c>
      <c r="AB56" s="40">
        <f t="shared" si="46"/>
        <v>105</v>
      </c>
    </row>
    <row r="57" spans="1:106" s="11" customFormat="1" ht="26.25" customHeight="1">
      <c r="A57" s="11" t="s">
        <v>180</v>
      </c>
      <c r="C57" s="30"/>
      <c r="M57" s="30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</row>
    <row r="58" spans="1:28" ht="18.75">
      <c r="A58" s="11" t="s">
        <v>181</v>
      </c>
      <c r="B58" s="11"/>
      <c r="C58" s="13"/>
      <c r="D58" s="13"/>
      <c r="E58" s="8"/>
      <c r="F58" s="13"/>
      <c r="G58" s="13"/>
      <c r="H58" s="13"/>
      <c r="I58" s="13"/>
      <c r="J58" s="13"/>
      <c r="K58" s="13"/>
      <c r="L58" s="13"/>
      <c r="M58" s="21"/>
      <c r="N58" s="13"/>
      <c r="O58" s="15"/>
      <c r="P58" s="13"/>
      <c r="Q58" s="15"/>
      <c r="R58" s="13"/>
      <c r="S58" s="15"/>
      <c r="T58" s="13"/>
      <c r="U58" s="15"/>
      <c r="V58" s="13"/>
      <c r="W58" s="15"/>
      <c r="X58" s="13"/>
      <c r="Y58" s="8"/>
      <c r="Z58" s="8"/>
      <c r="AA58" s="8"/>
      <c r="AB58" s="8">
        <f>AA58*$AA$7</f>
        <v>0</v>
      </c>
    </row>
    <row r="59" spans="1:28" ht="56.25">
      <c r="A59" s="13" t="s">
        <v>215</v>
      </c>
      <c r="B59" s="16" t="s">
        <v>137</v>
      </c>
      <c r="C59" s="13"/>
      <c r="D59" s="13">
        <v>2</v>
      </c>
      <c r="E59" s="13">
        <f>F59/30</f>
        <v>3</v>
      </c>
      <c r="F59" s="13">
        <v>90</v>
      </c>
      <c r="G59" s="13">
        <f>N59+P59+R59+T59+V59+X59</f>
        <v>40</v>
      </c>
      <c r="H59" s="13">
        <f>G59-I59-J59-K59</f>
        <v>16</v>
      </c>
      <c r="I59" s="13">
        <v>24</v>
      </c>
      <c r="J59" s="13"/>
      <c r="K59" s="13"/>
      <c r="L59" s="13">
        <f>F59-G59</f>
        <v>50</v>
      </c>
      <c r="M59" s="21"/>
      <c r="N59" s="13">
        <f>M59*$M$7</f>
        <v>0</v>
      </c>
      <c r="O59" s="15">
        <v>2</v>
      </c>
      <c r="P59" s="13">
        <f>O59*$O$7</f>
        <v>40</v>
      </c>
      <c r="Q59" s="15"/>
      <c r="R59" s="13">
        <f>Q59*$Q$7</f>
        <v>0</v>
      </c>
      <c r="S59" s="15"/>
      <c r="T59" s="13">
        <f>S59*$S$7</f>
        <v>0</v>
      </c>
      <c r="U59" s="15"/>
      <c r="V59" s="13">
        <f>U59*$U$7</f>
        <v>0</v>
      </c>
      <c r="W59" s="15"/>
      <c r="X59" s="13">
        <f>W59*$W$7</f>
        <v>0</v>
      </c>
      <c r="Y59" s="13"/>
      <c r="Z59" s="13">
        <f>Y59*$Y$7</f>
        <v>0</v>
      </c>
      <c r="AA59" s="13"/>
      <c r="AB59" s="13">
        <f>AA59*$AA$7</f>
        <v>0</v>
      </c>
    </row>
    <row r="60" spans="1:28" ht="18.75">
      <c r="A60" s="13" t="s">
        <v>216</v>
      </c>
      <c r="B60" s="16" t="s">
        <v>170</v>
      </c>
      <c r="C60" s="13"/>
      <c r="D60" s="13">
        <v>2</v>
      </c>
      <c r="E60" s="13">
        <f>F60/30</f>
        <v>3</v>
      </c>
      <c r="F60" s="13">
        <v>90</v>
      </c>
      <c r="G60" s="13">
        <f>N60+P60+R60+T60+V60+X60</f>
        <v>40</v>
      </c>
      <c r="H60" s="13">
        <f>G60-I60-J60-K60</f>
        <v>20</v>
      </c>
      <c r="I60" s="13">
        <v>20</v>
      </c>
      <c r="J60" s="13"/>
      <c r="K60" s="13"/>
      <c r="L60" s="13">
        <f>F60-G60</f>
        <v>50</v>
      </c>
      <c r="M60" s="21"/>
      <c r="N60" s="13">
        <f>M60*$M$7</f>
        <v>0</v>
      </c>
      <c r="O60" s="15">
        <v>2</v>
      </c>
      <c r="P60" s="13">
        <f>O60*$O$7</f>
        <v>40</v>
      </c>
      <c r="Q60" s="15"/>
      <c r="R60" s="13">
        <f>Q60*$Q$7</f>
        <v>0</v>
      </c>
      <c r="S60" s="15"/>
      <c r="T60" s="13">
        <f>S60*$S$7</f>
        <v>0</v>
      </c>
      <c r="U60" s="15"/>
      <c r="V60" s="13">
        <f>U60*$U$7</f>
        <v>0</v>
      </c>
      <c r="W60" s="15"/>
      <c r="X60" s="13">
        <f>W60*$W$7</f>
        <v>0</v>
      </c>
      <c r="Y60" s="13"/>
      <c r="Z60" s="13">
        <f>Y60*$Y$7</f>
        <v>0</v>
      </c>
      <c r="AA60" s="13"/>
      <c r="AB60" s="13">
        <f>AA60*$AA$7</f>
        <v>0</v>
      </c>
    </row>
    <row r="61" spans="1:28" ht="18.75">
      <c r="A61" s="13"/>
      <c r="B61" s="16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21"/>
      <c r="N61" s="13"/>
      <c r="O61" s="15"/>
      <c r="P61" s="13"/>
      <c r="Q61" s="15"/>
      <c r="R61" s="13"/>
      <c r="S61" s="15"/>
      <c r="T61" s="13"/>
      <c r="U61" s="15"/>
      <c r="V61" s="13"/>
      <c r="W61" s="15"/>
      <c r="X61" s="13"/>
      <c r="Y61" s="13"/>
      <c r="Z61" s="13"/>
      <c r="AA61" s="13"/>
      <c r="AB61" s="13"/>
    </row>
    <row r="62" spans="1:106" s="11" customFormat="1" ht="61.5" customHeight="1">
      <c r="A62" s="24"/>
      <c r="B62" s="25" t="s">
        <v>183</v>
      </c>
      <c r="C62" s="30"/>
      <c r="D62" s="30"/>
      <c r="E62" s="30">
        <f aca="true" t="shared" si="47" ref="E62:L62">E61+E60+E59</f>
        <v>6</v>
      </c>
      <c r="F62" s="30">
        <f t="shared" si="47"/>
        <v>180</v>
      </c>
      <c r="G62" s="30">
        <f t="shared" si="47"/>
        <v>80</v>
      </c>
      <c r="H62" s="30">
        <f t="shared" si="47"/>
        <v>36</v>
      </c>
      <c r="I62" s="30">
        <f t="shared" si="47"/>
        <v>44</v>
      </c>
      <c r="J62" s="30">
        <f t="shared" si="47"/>
        <v>0</v>
      </c>
      <c r="K62" s="30">
        <f t="shared" si="47"/>
        <v>0</v>
      </c>
      <c r="L62" s="30">
        <f t="shared" si="47"/>
        <v>100</v>
      </c>
      <c r="M62" s="30">
        <f aca="true" t="shared" si="48" ref="M62:AB62">M61+M60+M59</f>
        <v>0</v>
      </c>
      <c r="N62" s="30">
        <f t="shared" si="48"/>
        <v>0</v>
      </c>
      <c r="O62" s="30">
        <f t="shared" si="48"/>
        <v>4</v>
      </c>
      <c r="P62" s="30">
        <f t="shared" si="48"/>
        <v>80</v>
      </c>
      <c r="Q62" s="30">
        <f t="shared" si="48"/>
        <v>0</v>
      </c>
      <c r="R62" s="30">
        <f t="shared" si="48"/>
        <v>0</v>
      </c>
      <c r="S62" s="30">
        <f t="shared" si="48"/>
        <v>0</v>
      </c>
      <c r="T62" s="30">
        <f t="shared" si="48"/>
        <v>0</v>
      </c>
      <c r="U62" s="30">
        <f t="shared" si="48"/>
        <v>0</v>
      </c>
      <c r="V62" s="30">
        <f t="shared" si="48"/>
        <v>0</v>
      </c>
      <c r="W62" s="30">
        <f t="shared" si="48"/>
        <v>0</v>
      </c>
      <c r="X62" s="30">
        <f t="shared" si="48"/>
        <v>0</v>
      </c>
      <c r="Y62" s="30">
        <f t="shared" si="48"/>
        <v>0</v>
      </c>
      <c r="Z62" s="30">
        <f t="shared" si="48"/>
        <v>0</v>
      </c>
      <c r="AA62" s="30">
        <f t="shared" si="48"/>
        <v>0</v>
      </c>
      <c r="AB62" s="30">
        <f t="shared" si="48"/>
        <v>0</v>
      </c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</row>
    <row r="63" spans="1:28" ht="18.75">
      <c r="A63" s="11" t="s">
        <v>182</v>
      </c>
      <c r="B63" s="11"/>
      <c r="C63" s="13"/>
      <c r="D63" s="13"/>
      <c r="E63" s="8"/>
      <c r="F63" s="13"/>
      <c r="G63" s="13"/>
      <c r="H63" s="13"/>
      <c r="I63" s="13"/>
      <c r="J63" s="13"/>
      <c r="K63" s="13"/>
      <c r="L63" s="13"/>
      <c r="M63" s="21"/>
      <c r="N63" s="13"/>
      <c r="O63" s="15"/>
      <c r="P63" s="13"/>
      <c r="Q63" s="15"/>
      <c r="R63" s="13"/>
      <c r="S63" s="15"/>
      <c r="T63" s="13"/>
      <c r="U63" s="15"/>
      <c r="V63" s="13"/>
      <c r="W63" s="15"/>
      <c r="X63" s="13"/>
      <c r="Y63" s="8"/>
      <c r="Z63" s="8"/>
      <c r="AA63" s="8"/>
      <c r="AB63" s="8"/>
    </row>
    <row r="64" spans="1:28" ht="75">
      <c r="A64" s="13" t="s">
        <v>217</v>
      </c>
      <c r="B64" s="16" t="s">
        <v>162</v>
      </c>
      <c r="C64" s="13">
        <v>4</v>
      </c>
      <c r="D64" s="13"/>
      <c r="E64" s="13">
        <f aca="true" t="shared" si="49" ref="E64:E75">F64/30</f>
        <v>4</v>
      </c>
      <c r="F64" s="13">
        <v>120</v>
      </c>
      <c r="G64" s="13">
        <f>N64+P64+R64+T64+V64+X64+Z64+AB64</f>
        <v>54</v>
      </c>
      <c r="H64" s="13">
        <f>G64-I64-J64-K64</f>
        <v>24</v>
      </c>
      <c r="I64" s="13">
        <v>30</v>
      </c>
      <c r="J64" s="13"/>
      <c r="K64" s="13"/>
      <c r="L64" s="13">
        <f aca="true" t="shared" si="50" ref="L64:L72">F64-G64</f>
        <v>66</v>
      </c>
      <c r="M64" s="21"/>
      <c r="N64" s="13">
        <f aca="true" t="shared" si="51" ref="N64:N72">M64*$M$7</f>
        <v>0</v>
      </c>
      <c r="O64" s="15"/>
      <c r="P64" s="13">
        <f aca="true" t="shared" si="52" ref="P64:P72">O64*$O$7</f>
        <v>0</v>
      </c>
      <c r="Q64" s="15"/>
      <c r="R64" s="13">
        <f aca="true" t="shared" si="53" ref="R64:R72">Q64*$Q$7</f>
        <v>0</v>
      </c>
      <c r="S64" s="15">
        <v>3</v>
      </c>
      <c r="T64" s="13">
        <f aca="true" t="shared" si="54" ref="T64:T72">S64*$S$7</f>
        <v>54</v>
      </c>
      <c r="U64" s="15"/>
      <c r="V64" s="13">
        <f aca="true" t="shared" si="55" ref="V64:V72">U64*$U$7</f>
        <v>0</v>
      </c>
      <c r="W64" s="15"/>
      <c r="X64" s="13">
        <f aca="true" t="shared" si="56" ref="X64:X72">W64*$W$7</f>
        <v>0</v>
      </c>
      <c r="Y64" s="13"/>
      <c r="Z64" s="13">
        <f aca="true" t="shared" si="57" ref="Z64:Z72">Y64*$Y$7</f>
        <v>0</v>
      </c>
      <c r="AA64" s="13"/>
      <c r="AB64" s="13">
        <f aca="true" t="shared" si="58" ref="AB64:AB72">AA64*$AA$7</f>
        <v>0</v>
      </c>
    </row>
    <row r="65" spans="1:28" ht="37.5">
      <c r="A65" s="13" t="s">
        <v>218</v>
      </c>
      <c r="B65" s="54" t="s">
        <v>163</v>
      </c>
      <c r="C65" s="13">
        <v>3</v>
      </c>
      <c r="D65" s="13"/>
      <c r="E65" s="13">
        <f t="shared" si="49"/>
        <v>4</v>
      </c>
      <c r="F65" s="13">
        <v>120</v>
      </c>
      <c r="G65" s="13">
        <f aca="true" t="shared" si="59" ref="G65:G76">N65+P65+R65+T65+V65+X65+Z65+AB65</f>
        <v>60</v>
      </c>
      <c r="H65" s="13">
        <f aca="true" t="shared" si="60" ref="H65:H77">G65-I65-J65-K65</f>
        <v>36</v>
      </c>
      <c r="I65" s="13">
        <v>24</v>
      </c>
      <c r="J65" s="13"/>
      <c r="K65" s="13"/>
      <c r="L65" s="13">
        <f t="shared" si="50"/>
        <v>60</v>
      </c>
      <c r="M65" s="21"/>
      <c r="N65" s="13">
        <f t="shared" si="51"/>
        <v>0</v>
      </c>
      <c r="O65" s="15"/>
      <c r="P65" s="13">
        <f t="shared" si="52"/>
        <v>0</v>
      </c>
      <c r="Q65" s="15">
        <v>4</v>
      </c>
      <c r="R65" s="13">
        <f t="shared" si="53"/>
        <v>60</v>
      </c>
      <c r="S65" s="15"/>
      <c r="T65" s="13">
        <f t="shared" si="54"/>
        <v>0</v>
      </c>
      <c r="U65" s="15"/>
      <c r="V65" s="13">
        <f t="shared" si="55"/>
        <v>0</v>
      </c>
      <c r="W65" s="15"/>
      <c r="X65" s="13">
        <f t="shared" si="56"/>
        <v>0</v>
      </c>
      <c r="Y65" s="13"/>
      <c r="Z65" s="13">
        <f t="shared" si="57"/>
        <v>0</v>
      </c>
      <c r="AA65" s="13"/>
      <c r="AB65" s="13">
        <f t="shared" si="58"/>
        <v>0</v>
      </c>
    </row>
    <row r="66" spans="1:28" ht="37.5">
      <c r="A66" s="13" t="s">
        <v>219</v>
      </c>
      <c r="B66" s="16" t="s">
        <v>136</v>
      </c>
      <c r="C66" s="13">
        <v>3</v>
      </c>
      <c r="D66" s="13"/>
      <c r="E66" s="13">
        <f t="shared" si="49"/>
        <v>4</v>
      </c>
      <c r="F66" s="13">
        <v>120</v>
      </c>
      <c r="G66" s="13">
        <f t="shared" si="59"/>
        <v>60</v>
      </c>
      <c r="H66" s="13">
        <f t="shared" si="60"/>
        <v>30</v>
      </c>
      <c r="I66" s="13">
        <v>30</v>
      </c>
      <c r="J66" s="13"/>
      <c r="K66" s="13"/>
      <c r="L66" s="13">
        <f t="shared" si="50"/>
        <v>60</v>
      </c>
      <c r="M66" s="21"/>
      <c r="N66" s="13">
        <f t="shared" si="51"/>
        <v>0</v>
      </c>
      <c r="O66" s="15"/>
      <c r="P66" s="13">
        <f t="shared" si="52"/>
        <v>0</v>
      </c>
      <c r="Q66" s="15">
        <v>4</v>
      </c>
      <c r="R66" s="13">
        <f t="shared" si="53"/>
        <v>60</v>
      </c>
      <c r="S66" s="15"/>
      <c r="T66" s="13">
        <f t="shared" si="54"/>
        <v>0</v>
      </c>
      <c r="U66" s="15"/>
      <c r="V66" s="13">
        <f t="shared" si="55"/>
        <v>0</v>
      </c>
      <c r="W66" s="15"/>
      <c r="X66" s="13">
        <f t="shared" si="56"/>
        <v>0</v>
      </c>
      <c r="Y66" s="13"/>
      <c r="Z66" s="13">
        <f t="shared" si="57"/>
        <v>0</v>
      </c>
      <c r="AA66" s="13"/>
      <c r="AB66" s="13">
        <f t="shared" si="58"/>
        <v>0</v>
      </c>
    </row>
    <row r="67" spans="1:28" ht="37.5">
      <c r="A67" s="13" t="s">
        <v>220</v>
      </c>
      <c r="B67" s="16" t="s">
        <v>167</v>
      </c>
      <c r="C67" s="13"/>
      <c r="D67" s="13">
        <v>5</v>
      </c>
      <c r="E67" s="13">
        <f t="shared" si="49"/>
        <v>4</v>
      </c>
      <c r="F67" s="13">
        <v>120</v>
      </c>
      <c r="G67" s="13">
        <f t="shared" si="59"/>
        <v>60</v>
      </c>
      <c r="H67" s="13">
        <f t="shared" si="60"/>
        <v>30</v>
      </c>
      <c r="I67" s="13">
        <v>30</v>
      </c>
      <c r="J67" s="13"/>
      <c r="K67" s="13"/>
      <c r="L67" s="13">
        <f t="shared" si="50"/>
        <v>60</v>
      </c>
      <c r="M67" s="21"/>
      <c r="N67" s="13">
        <f t="shared" si="51"/>
        <v>0</v>
      </c>
      <c r="O67" s="15"/>
      <c r="P67" s="13">
        <f t="shared" si="52"/>
        <v>0</v>
      </c>
      <c r="Q67" s="15"/>
      <c r="R67" s="13">
        <f t="shared" si="53"/>
        <v>0</v>
      </c>
      <c r="S67" s="15"/>
      <c r="T67" s="13">
        <f t="shared" si="54"/>
        <v>0</v>
      </c>
      <c r="U67" s="15">
        <v>4</v>
      </c>
      <c r="V67" s="13">
        <f t="shared" si="55"/>
        <v>60</v>
      </c>
      <c r="W67" s="15"/>
      <c r="X67" s="13">
        <f t="shared" si="56"/>
        <v>0</v>
      </c>
      <c r="Y67" s="13"/>
      <c r="Z67" s="13">
        <f t="shared" si="57"/>
        <v>0</v>
      </c>
      <c r="AA67" s="13"/>
      <c r="AB67" s="13">
        <f t="shared" si="58"/>
        <v>0</v>
      </c>
    </row>
    <row r="68" spans="1:28" ht="37.5">
      <c r="A68" s="13" t="s">
        <v>221</v>
      </c>
      <c r="B68" s="16" t="s">
        <v>168</v>
      </c>
      <c r="C68" s="13">
        <v>5</v>
      </c>
      <c r="D68" s="13"/>
      <c r="E68" s="13">
        <f>F68/30</f>
        <v>4</v>
      </c>
      <c r="F68" s="13">
        <v>120</v>
      </c>
      <c r="G68" s="13">
        <f>N68+P68+R68+T68+V68+X68+Z68+AB68</f>
        <v>60</v>
      </c>
      <c r="H68" s="13">
        <f t="shared" si="60"/>
        <v>30</v>
      </c>
      <c r="I68" s="13">
        <v>30</v>
      </c>
      <c r="J68" s="13"/>
      <c r="K68" s="13"/>
      <c r="L68" s="13">
        <f>F68-G68</f>
        <v>60</v>
      </c>
      <c r="M68" s="21"/>
      <c r="N68" s="13">
        <f>M68*$M$7</f>
        <v>0</v>
      </c>
      <c r="O68" s="15"/>
      <c r="P68" s="13">
        <f>O68*$O$7</f>
        <v>0</v>
      </c>
      <c r="Q68" s="15"/>
      <c r="R68" s="13">
        <f>Q68*$Q$7</f>
        <v>0</v>
      </c>
      <c r="S68" s="15"/>
      <c r="T68" s="13">
        <f>S68*$S$7</f>
        <v>0</v>
      </c>
      <c r="U68" s="15">
        <v>4</v>
      </c>
      <c r="V68" s="13">
        <f>U68*$U$7</f>
        <v>60</v>
      </c>
      <c r="W68" s="15"/>
      <c r="X68" s="13">
        <f>W68*$W$7</f>
        <v>0</v>
      </c>
      <c r="Y68" s="13"/>
      <c r="Z68" s="13">
        <f>Y68*$Y$7</f>
        <v>0</v>
      </c>
      <c r="AA68" s="13"/>
      <c r="AB68" s="13">
        <f>AA68*$AA$7</f>
        <v>0</v>
      </c>
    </row>
    <row r="69" spans="1:28" ht="56.25">
      <c r="A69" s="13" t="s">
        <v>222</v>
      </c>
      <c r="B69" s="16" t="s">
        <v>161</v>
      </c>
      <c r="C69" s="13"/>
      <c r="D69" s="13">
        <v>5</v>
      </c>
      <c r="E69" s="13">
        <f t="shared" si="49"/>
        <v>4</v>
      </c>
      <c r="F69" s="13">
        <v>120</v>
      </c>
      <c r="G69" s="13">
        <f t="shared" si="59"/>
        <v>60</v>
      </c>
      <c r="H69" s="13">
        <f t="shared" si="60"/>
        <v>28</v>
      </c>
      <c r="I69" s="13">
        <v>32</v>
      </c>
      <c r="J69" s="13"/>
      <c r="K69" s="13"/>
      <c r="L69" s="13">
        <f t="shared" si="50"/>
        <v>60</v>
      </c>
      <c r="M69" s="21"/>
      <c r="N69" s="13">
        <f t="shared" si="51"/>
        <v>0</v>
      </c>
      <c r="O69" s="15"/>
      <c r="P69" s="13">
        <f t="shared" si="52"/>
        <v>0</v>
      </c>
      <c r="Q69" s="15"/>
      <c r="R69" s="13">
        <f t="shared" si="53"/>
        <v>0</v>
      </c>
      <c r="S69" s="15"/>
      <c r="T69" s="13">
        <f t="shared" si="54"/>
        <v>0</v>
      </c>
      <c r="U69" s="15">
        <v>4</v>
      </c>
      <c r="V69" s="13">
        <f t="shared" si="55"/>
        <v>60</v>
      </c>
      <c r="W69" s="15"/>
      <c r="X69" s="13">
        <f t="shared" si="56"/>
        <v>0</v>
      </c>
      <c r="Y69" s="13"/>
      <c r="Z69" s="13">
        <f t="shared" si="57"/>
        <v>0</v>
      </c>
      <c r="AA69" s="13"/>
      <c r="AB69" s="13">
        <f t="shared" si="58"/>
        <v>0</v>
      </c>
    </row>
    <row r="70" spans="1:106" s="5" customFormat="1" ht="56.25">
      <c r="A70" s="13" t="s">
        <v>223</v>
      </c>
      <c r="B70" s="16" t="s">
        <v>144</v>
      </c>
      <c r="C70" s="13"/>
      <c r="D70" s="13">
        <v>5</v>
      </c>
      <c r="E70" s="13">
        <v>4</v>
      </c>
      <c r="F70" s="13">
        <v>120</v>
      </c>
      <c r="G70" s="13">
        <f t="shared" si="59"/>
        <v>60</v>
      </c>
      <c r="H70" s="13">
        <f t="shared" si="60"/>
        <v>24</v>
      </c>
      <c r="I70" s="13">
        <v>36</v>
      </c>
      <c r="J70" s="13"/>
      <c r="K70" s="13"/>
      <c r="L70" s="13">
        <f t="shared" si="50"/>
        <v>60</v>
      </c>
      <c r="M70" s="21"/>
      <c r="N70" s="13">
        <f t="shared" si="51"/>
        <v>0</v>
      </c>
      <c r="O70" s="15"/>
      <c r="P70" s="13">
        <f t="shared" si="52"/>
        <v>0</v>
      </c>
      <c r="Q70" s="15"/>
      <c r="R70" s="13">
        <f t="shared" si="53"/>
        <v>0</v>
      </c>
      <c r="S70" s="15"/>
      <c r="T70" s="13">
        <f t="shared" si="54"/>
        <v>0</v>
      </c>
      <c r="U70" s="15">
        <v>4</v>
      </c>
      <c r="V70" s="13">
        <f t="shared" si="55"/>
        <v>60</v>
      </c>
      <c r="W70" s="15"/>
      <c r="X70" s="13">
        <f t="shared" si="56"/>
        <v>0</v>
      </c>
      <c r="Y70" s="15"/>
      <c r="Z70" s="13">
        <f t="shared" si="57"/>
        <v>0</v>
      </c>
      <c r="AA70" s="15"/>
      <c r="AB70" s="13">
        <f t="shared" si="58"/>
        <v>0</v>
      </c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</row>
    <row r="71" spans="1:28" ht="51.75" customHeight="1">
      <c r="A71" s="13" t="s">
        <v>224</v>
      </c>
      <c r="B71" s="59" t="s">
        <v>140</v>
      </c>
      <c r="C71" s="15">
        <v>7</v>
      </c>
      <c r="D71" s="15"/>
      <c r="E71" s="15">
        <f t="shared" si="49"/>
        <v>5</v>
      </c>
      <c r="F71" s="13">
        <v>150</v>
      </c>
      <c r="G71" s="13">
        <f t="shared" si="59"/>
        <v>75</v>
      </c>
      <c r="H71" s="13">
        <f t="shared" si="60"/>
        <v>30</v>
      </c>
      <c r="I71" s="13">
        <v>45</v>
      </c>
      <c r="J71" s="13"/>
      <c r="K71" s="13"/>
      <c r="L71" s="13">
        <f t="shared" si="50"/>
        <v>75</v>
      </c>
      <c r="M71" s="21"/>
      <c r="N71" s="13">
        <f t="shared" si="51"/>
        <v>0</v>
      </c>
      <c r="O71" s="15"/>
      <c r="P71" s="13">
        <f t="shared" si="52"/>
        <v>0</v>
      </c>
      <c r="Q71" s="15"/>
      <c r="R71" s="13">
        <f t="shared" si="53"/>
        <v>0</v>
      </c>
      <c r="S71" s="15"/>
      <c r="T71" s="13">
        <f t="shared" si="54"/>
        <v>0</v>
      </c>
      <c r="U71" s="15"/>
      <c r="V71" s="13">
        <f t="shared" si="55"/>
        <v>0</v>
      </c>
      <c r="W71" s="15"/>
      <c r="X71" s="13">
        <f t="shared" si="56"/>
        <v>0</v>
      </c>
      <c r="Y71" s="13">
        <v>5</v>
      </c>
      <c r="Z71" s="13">
        <f t="shared" si="57"/>
        <v>75</v>
      </c>
      <c r="AA71" s="13"/>
      <c r="AB71" s="13">
        <f t="shared" si="58"/>
        <v>0</v>
      </c>
    </row>
    <row r="72" spans="1:28" ht="37.5" customHeight="1">
      <c r="A72" s="13" t="s">
        <v>225</v>
      </c>
      <c r="B72" s="59" t="s">
        <v>164</v>
      </c>
      <c r="C72" s="15">
        <v>8</v>
      </c>
      <c r="D72" s="15"/>
      <c r="E72" s="15">
        <f t="shared" si="49"/>
        <v>4</v>
      </c>
      <c r="F72" s="13">
        <v>120</v>
      </c>
      <c r="G72" s="13">
        <f t="shared" si="59"/>
        <v>75</v>
      </c>
      <c r="H72" s="13">
        <f t="shared" si="60"/>
        <v>24</v>
      </c>
      <c r="I72" s="13">
        <v>51</v>
      </c>
      <c r="J72" s="13"/>
      <c r="K72" s="13"/>
      <c r="L72" s="13">
        <f t="shared" si="50"/>
        <v>45</v>
      </c>
      <c r="M72" s="21"/>
      <c r="N72" s="13">
        <f t="shared" si="51"/>
        <v>0</v>
      </c>
      <c r="O72" s="15"/>
      <c r="P72" s="13">
        <f t="shared" si="52"/>
        <v>0</v>
      </c>
      <c r="Q72" s="15"/>
      <c r="R72" s="13">
        <f t="shared" si="53"/>
        <v>0</v>
      </c>
      <c r="S72" s="15"/>
      <c r="T72" s="13">
        <f t="shared" si="54"/>
        <v>0</v>
      </c>
      <c r="U72" s="15"/>
      <c r="V72" s="13">
        <f t="shared" si="55"/>
        <v>0</v>
      </c>
      <c r="W72" s="15"/>
      <c r="X72" s="13">
        <f t="shared" si="56"/>
        <v>0</v>
      </c>
      <c r="Y72" s="13"/>
      <c r="Z72" s="13">
        <f t="shared" si="57"/>
        <v>0</v>
      </c>
      <c r="AA72" s="13">
        <v>5</v>
      </c>
      <c r="AB72" s="13">
        <f t="shared" si="58"/>
        <v>75</v>
      </c>
    </row>
    <row r="73" spans="1:28" ht="37.5">
      <c r="A73" s="13" t="s">
        <v>226</v>
      </c>
      <c r="B73" s="59" t="s">
        <v>150</v>
      </c>
      <c r="C73" s="15"/>
      <c r="D73" s="15">
        <v>7</v>
      </c>
      <c r="E73" s="15">
        <f>F73/30</f>
        <v>5</v>
      </c>
      <c r="F73" s="13">
        <v>150</v>
      </c>
      <c r="G73" s="13">
        <f>N73+P73+R73+T73+V73+X73+Z73+AB73</f>
        <v>60</v>
      </c>
      <c r="H73" s="13">
        <f t="shared" si="60"/>
        <v>30</v>
      </c>
      <c r="I73" s="13">
        <v>30</v>
      </c>
      <c r="J73" s="13"/>
      <c r="K73" s="13"/>
      <c r="L73" s="13">
        <f>F73-G73</f>
        <v>90</v>
      </c>
      <c r="M73" s="21"/>
      <c r="N73" s="13">
        <f>M73*$M$7</f>
        <v>0</v>
      </c>
      <c r="O73" s="15"/>
      <c r="P73" s="13">
        <f>O73*$O$7</f>
        <v>0</v>
      </c>
      <c r="Q73" s="15"/>
      <c r="R73" s="13">
        <f>Q73*$Q$7</f>
        <v>0</v>
      </c>
      <c r="S73" s="15"/>
      <c r="T73" s="13">
        <f>S73*$S$7</f>
        <v>0</v>
      </c>
      <c r="U73" s="15"/>
      <c r="V73" s="13">
        <f>U73*$U$7</f>
        <v>0</v>
      </c>
      <c r="W73" s="15"/>
      <c r="X73" s="13">
        <f>W73*$W$7</f>
        <v>0</v>
      </c>
      <c r="Y73" s="13">
        <v>4</v>
      </c>
      <c r="Z73" s="13">
        <f>Y73*$Y$7</f>
        <v>60</v>
      </c>
      <c r="AA73" s="13"/>
      <c r="AB73" s="13">
        <f>AA73*$AA$7</f>
        <v>0</v>
      </c>
    </row>
    <row r="74" spans="1:28" ht="52.5" customHeight="1">
      <c r="A74" s="13" t="s">
        <v>227</v>
      </c>
      <c r="B74" s="59" t="s">
        <v>165</v>
      </c>
      <c r="C74" s="15">
        <v>8</v>
      </c>
      <c r="D74" s="15"/>
      <c r="E74" s="15">
        <f>F74/30</f>
        <v>4</v>
      </c>
      <c r="F74" s="13">
        <v>120</v>
      </c>
      <c r="G74" s="13">
        <f>N74+P74+R74+T74+V74+X74+Z74+AB74</f>
        <v>60</v>
      </c>
      <c r="H74" s="13">
        <f t="shared" si="60"/>
        <v>30</v>
      </c>
      <c r="I74" s="13">
        <v>30</v>
      </c>
      <c r="J74" s="13"/>
      <c r="K74" s="13"/>
      <c r="L74" s="13">
        <f>F74-G74</f>
        <v>60</v>
      </c>
      <c r="M74" s="21"/>
      <c r="N74" s="13">
        <f>M74*$M$7</f>
        <v>0</v>
      </c>
      <c r="O74" s="15"/>
      <c r="P74" s="13">
        <f>O74*$O$7</f>
        <v>0</v>
      </c>
      <c r="Q74" s="15"/>
      <c r="R74" s="13">
        <f>Q74*$Q$7</f>
        <v>0</v>
      </c>
      <c r="S74" s="15"/>
      <c r="T74" s="13">
        <f>S74*$S$7</f>
        <v>0</v>
      </c>
      <c r="U74" s="15"/>
      <c r="V74" s="13">
        <f>U74*$U$7</f>
        <v>0</v>
      </c>
      <c r="W74" s="15"/>
      <c r="X74" s="13">
        <f>W74*$W$7</f>
        <v>0</v>
      </c>
      <c r="Y74" s="13"/>
      <c r="Z74" s="13">
        <f>Y74*$Y$7</f>
        <v>0</v>
      </c>
      <c r="AA74" s="13">
        <v>4</v>
      </c>
      <c r="AB74" s="13">
        <f>AA74*$AA$7</f>
        <v>60</v>
      </c>
    </row>
    <row r="75" spans="1:28" ht="56.25">
      <c r="A75" s="13" t="s">
        <v>228</v>
      </c>
      <c r="B75" s="59" t="s">
        <v>169</v>
      </c>
      <c r="C75" s="15"/>
      <c r="D75" s="15">
        <v>7</v>
      </c>
      <c r="E75" s="15">
        <f t="shared" si="49"/>
        <v>4</v>
      </c>
      <c r="F75" s="13">
        <v>120</v>
      </c>
      <c r="G75" s="13">
        <f t="shared" si="59"/>
        <v>60</v>
      </c>
      <c r="H75" s="13">
        <f t="shared" si="60"/>
        <v>26</v>
      </c>
      <c r="I75" s="13">
        <v>34</v>
      </c>
      <c r="J75" s="13"/>
      <c r="K75" s="13"/>
      <c r="L75" s="13">
        <f>F75-G75</f>
        <v>60</v>
      </c>
      <c r="M75" s="21"/>
      <c r="N75" s="13">
        <f>M75*$M$7</f>
        <v>0</v>
      </c>
      <c r="O75" s="15"/>
      <c r="P75" s="13">
        <f>O75*$O$7</f>
        <v>0</v>
      </c>
      <c r="Q75" s="15"/>
      <c r="R75" s="13">
        <f>Q75*$Q$7</f>
        <v>0</v>
      </c>
      <c r="S75" s="15"/>
      <c r="T75" s="13">
        <f>S75*$S$7</f>
        <v>0</v>
      </c>
      <c r="U75" s="15"/>
      <c r="V75" s="13">
        <f>U75*$U$7</f>
        <v>0</v>
      </c>
      <c r="W75" s="15"/>
      <c r="X75" s="13">
        <f>W75*$W$7</f>
        <v>0</v>
      </c>
      <c r="Y75" s="13">
        <v>4</v>
      </c>
      <c r="Z75" s="13">
        <f>Y75*$Y$7</f>
        <v>60</v>
      </c>
      <c r="AA75" s="13"/>
      <c r="AB75" s="13">
        <f>AA75*$AA$7</f>
        <v>0</v>
      </c>
    </row>
    <row r="76" spans="1:28" ht="108.75" customHeight="1">
      <c r="A76" s="13" t="s">
        <v>229</v>
      </c>
      <c r="B76" s="59" t="s">
        <v>166</v>
      </c>
      <c r="C76" s="15"/>
      <c r="D76" s="15">
        <v>8</v>
      </c>
      <c r="E76" s="15">
        <v>4</v>
      </c>
      <c r="F76" s="13">
        <v>120</v>
      </c>
      <c r="G76" s="13">
        <f t="shared" si="59"/>
        <v>60</v>
      </c>
      <c r="H76" s="13">
        <f t="shared" si="60"/>
        <v>30</v>
      </c>
      <c r="I76" s="13">
        <v>30</v>
      </c>
      <c r="J76" s="13"/>
      <c r="K76" s="13"/>
      <c r="L76" s="13">
        <f>F76-G76</f>
        <v>60</v>
      </c>
      <c r="M76" s="21"/>
      <c r="N76" s="13">
        <f>M76*$M$7</f>
        <v>0</v>
      </c>
      <c r="O76" s="15"/>
      <c r="P76" s="13">
        <f>O76*$O$7</f>
        <v>0</v>
      </c>
      <c r="Q76" s="15"/>
      <c r="R76" s="13">
        <f>Q76*$Q$7</f>
        <v>0</v>
      </c>
      <c r="S76" s="15"/>
      <c r="T76" s="13">
        <f>S76*$S$7</f>
        <v>0</v>
      </c>
      <c r="U76" s="15"/>
      <c r="V76" s="13">
        <f>U76*$U$7</f>
        <v>0</v>
      </c>
      <c r="W76" s="15"/>
      <c r="X76" s="13">
        <f>W76*$W$7</f>
        <v>0</v>
      </c>
      <c r="Y76" s="13"/>
      <c r="Z76" s="13">
        <f>Y76*$Y$7</f>
        <v>0</v>
      </c>
      <c r="AA76" s="13">
        <v>4</v>
      </c>
      <c r="AB76" s="13">
        <f>AA76*$AA$7</f>
        <v>60</v>
      </c>
    </row>
    <row r="77" spans="1:28" s="32" customFormat="1" ht="58.5">
      <c r="A77" s="24"/>
      <c r="B77" s="25" t="s">
        <v>184</v>
      </c>
      <c r="C77" s="39"/>
      <c r="D77" s="39"/>
      <c r="E77" s="39">
        <f>SUM(E64:E76)</f>
        <v>54</v>
      </c>
      <c r="F77" s="39">
        <f>SUM(F64:F76)</f>
        <v>1620</v>
      </c>
      <c r="G77" s="39">
        <f>SUM(G64:G76)</f>
        <v>804</v>
      </c>
      <c r="H77" s="13">
        <f t="shared" si="60"/>
        <v>372</v>
      </c>
      <c r="I77" s="39">
        <f aca="true" t="shared" si="61" ref="I77:AB77">SUM(I64:I76)</f>
        <v>432</v>
      </c>
      <c r="J77" s="39">
        <f t="shared" si="61"/>
        <v>0</v>
      </c>
      <c r="K77" s="39">
        <f t="shared" si="61"/>
        <v>0</v>
      </c>
      <c r="L77" s="39">
        <f t="shared" si="61"/>
        <v>816</v>
      </c>
      <c r="M77" s="39">
        <f t="shared" si="61"/>
        <v>0</v>
      </c>
      <c r="N77" s="39">
        <f t="shared" si="61"/>
        <v>0</v>
      </c>
      <c r="O77" s="39">
        <f t="shared" si="61"/>
        <v>0</v>
      </c>
      <c r="P77" s="39">
        <f t="shared" si="61"/>
        <v>0</v>
      </c>
      <c r="Q77" s="39">
        <f t="shared" si="61"/>
        <v>8</v>
      </c>
      <c r="R77" s="39">
        <f t="shared" si="61"/>
        <v>120</v>
      </c>
      <c r="S77" s="39">
        <f t="shared" si="61"/>
        <v>3</v>
      </c>
      <c r="T77" s="39">
        <f t="shared" si="61"/>
        <v>54</v>
      </c>
      <c r="U77" s="39">
        <f t="shared" si="61"/>
        <v>16</v>
      </c>
      <c r="V77" s="39">
        <f t="shared" si="61"/>
        <v>240</v>
      </c>
      <c r="W77" s="39">
        <f t="shared" si="61"/>
        <v>0</v>
      </c>
      <c r="X77" s="39">
        <f t="shared" si="61"/>
        <v>0</v>
      </c>
      <c r="Y77" s="39">
        <f t="shared" si="61"/>
        <v>13</v>
      </c>
      <c r="Z77" s="39">
        <f t="shared" si="61"/>
        <v>195</v>
      </c>
      <c r="AA77" s="39">
        <f t="shared" si="61"/>
        <v>13</v>
      </c>
      <c r="AB77" s="39">
        <f t="shared" si="61"/>
        <v>195</v>
      </c>
    </row>
    <row r="78" spans="1:28" s="34" customFormat="1" ht="39">
      <c r="A78" s="22"/>
      <c r="B78" s="23" t="s">
        <v>185</v>
      </c>
      <c r="C78" s="41"/>
      <c r="D78" s="41"/>
      <c r="E78" s="41">
        <f aca="true" t="shared" si="62" ref="E78:AB78">E77+E62</f>
        <v>60</v>
      </c>
      <c r="F78" s="41">
        <f t="shared" si="62"/>
        <v>1800</v>
      </c>
      <c r="G78" s="41">
        <f t="shared" si="62"/>
        <v>884</v>
      </c>
      <c r="H78" s="41">
        <f t="shared" si="62"/>
        <v>408</v>
      </c>
      <c r="I78" s="41">
        <f t="shared" si="62"/>
        <v>476</v>
      </c>
      <c r="J78" s="41">
        <f t="shared" si="62"/>
        <v>0</v>
      </c>
      <c r="K78" s="41">
        <f t="shared" si="62"/>
        <v>0</v>
      </c>
      <c r="L78" s="41">
        <f t="shared" si="62"/>
        <v>916</v>
      </c>
      <c r="M78" s="41">
        <f t="shared" si="62"/>
        <v>0</v>
      </c>
      <c r="N78" s="41">
        <f t="shared" si="62"/>
        <v>0</v>
      </c>
      <c r="O78" s="41">
        <f t="shared" si="62"/>
        <v>4</v>
      </c>
      <c r="P78" s="41">
        <f t="shared" si="62"/>
        <v>80</v>
      </c>
      <c r="Q78" s="41">
        <f t="shared" si="62"/>
        <v>8</v>
      </c>
      <c r="R78" s="41">
        <f t="shared" si="62"/>
        <v>120</v>
      </c>
      <c r="S78" s="41">
        <f t="shared" si="62"/>
        <v>3</v>
      </c>
      <c r="T78" s="41">
        <f t="shared" si="62"/>
        <v>54</v>
      </c>
      <c r="U78" s="41">
        <f t="shared" si="62"/>
        <v>16</v>
      </c>
      <c r="V78" s="41">
        <f t="shared" si="62"/>
        <v>240</v>
      </c>
      <c r="W78" s="41">
        <f t="shared" si="62"/>
        <v>0</v>
      </c>
      <c r="X78" s="41">
        <f t="shared" si="62"/>
        <v>0</v>
      </c>
      <c r="Y78" s="41">
        <f t="shared" si="62"/>
        <v>13</v>
      </c>
      <c r="Z78" s="41">
        <f t="shared" si="62"/>
        <v>195</v>
      </c>
      <c r="AA78" s="41">
        <f t="shared" si="62"/>
        <v>13</v>
      </c>
      <c r="AB78" s="41">
        <f t="shared" si="62"/>
        <v>195</v>
      </c>
    </row>
    <row r="79" spans="1:28" s="48" customFormat="1" ht="58.5">
      <c r="A79" s="45"/>
      <c r="B79" s="46" t="s">
        <v>48</v>
      </c>
      <c r="C79" s="47"/>
      <c r="D79" s="47"/>
      <c r="E79" s="47">
        <f aca="true" t="shared" si="63" ref="E79:AB79">E78+E56</f>
        <v>240</v>
      </c>
      <c r="F79" s="47">
        <f t="shared" si="63"/>
        <v>7200</v>
      </c>
      <c r="G79" s="47">
        <f t="shared" si="63"/>
        <v>3333</v>
      </c>
      <c r="H79" s="47">
        <f t="shared" si="63"/>
        <v>1396</v>
      </c>
      <c r="I79" s="47">
        <f t="shared" si="63"/>
        <v>1402</v>
      </c>
      <c r="J79" s="47">
        <f t="shared" si="63"/>
        <v>202</v>
      </c>
      <c r="K79" s="47">
        <f t="shared" si="63"/>
        <v>333</v>
      </c>
      <c r="L79" s="47">
        <f t="shared" si="63"/>
        <v>3867</v>
      </c>
      <c r="M79" s="47">
        <f t="shared" si="63"/>
        <v>26</v>
      </c>
      <c r="N79" s="47">
        <f t="shared" si="63"/>
        <v>390</v>
      </c>
      <c r="O79" s="47">
        <f t="shared" si="63"/>
        <v>25</v>
      </c>
      <c r="P79" s="47">
        <f t="shared" si="63"/>
        <v>500</v>
      </c>
      <c r="Q79" s="47">
        <f t="shared" si="63"/>
        <v>26</v>
      </c>
      <c r="R79" s="47">
        <f t="shared" si="63"/>
        <v>390</v>
      </c>
      <c r="S79" s="47">
        <f t="shared" si="63"/>
        <v>26</v>
      </c>
      <c r="T79" s="47">
        <f t="shared" si="63"/>
        <v>468</v>
      </c>
      <c r="U79" s="47">
        <f t="shared" si="63"/>
        <v>26</v>
      </c>
      <c r="V79" s="47">
        <f t="shared" si="63"/>
        <v>390</v>
      </c>
      <c r="W79" s="47">
        <f t="shared" si="63"/>
        <v>23</v>
      </c>
      <c r="X79" s="47">
        <f t="shared" si="63"/>
        <v>460</v>
      </c>
      <c r="Y79" s="47">
        <f t="shared" si="63"/>
        <v>25</v>
      </c>
      <c r="Z79" s="47">
        <f t="shared" si="63"/>
        <v>375</v>
      </c>
      <c r="AA79" s="47">
        <f t="shared" si="63"/>
        <v>20</v>
      </c>
      <c r="AB79" s="47">
        <f t="shared" si="63"/>
        <v>300</v>
      </c>
    </row>
    <row r="80" spans="1:28" ht="18.75">
      <c r="A80" s="13"/>
      <c r="B80" s="35" t="s">
        <v>111</v>
      </c>
      <c r="C80" s="13"/>
      <c r="D80" s="13"/>
      <c r="E80" s="13"/>
      <c r="F80" s="13">
        <v>466</v>
      </c>
      <c r="G80" s="13">
        <f>N80+P80+R80+T80+V80+X80+Z80+AB80</f>
        <v>472</v>
      </c>
      <c r="H80" s="13">
        <f>G80-K80-J80-I80</f>
        <v>0</v>
      </c>
      <c r="I80" s="13">
        <f>N80+P80+R80+T80+V80+X80+Z80+AB80</f>
        <v>472</v>
      </c>
      <c r="J80" s="13"/>
      <c r="K80" s="13"/>
      <c r="L80" s="13"/>
      <c r="M80" s="21">
        <v>4</v>
      </c>
      <c r="N80" s="13">
        <f>M80*M7</f>
        <v>60</v>
      </c>
      <c r="O80" s="15">
        <v>4</v>
      </c>
      <c r="P80" s="13">
        <f>O80*O7</f>
        <v>80</v>
      </c>
      <c r="Q80" s="15">
        <v>4</v>
      </c>
      <c r="R80" s="13">
        <f>Q80*Q7</f>
        <v>60</v>
      </c>
      <c r="S80" s="15">
        <v>4</v>
      </c>
      <c r="T80" s="13">
        <f>S80*S7</f>
        <v>72</v>
      </c>
      <c r="U80" s="15">
        <v>4</v>
      </c>
      <c r="V80" s="13">
        <f>U80*U7</f>
        <v>60</v>
      </c>
      <c r="W80" s="15">
        <v>4</v>
      </c>
      <c r="X80" s="13">
        <f>W80*W7</f>
        <v>80</v>
      </c>
      <c r="Y80" s="13">
        <v>2</v>
      </c>
      <c r="Z80" s="13">
        <f>Y80*Y7</f>
        <v>30</v>
      </c>
      <c r="AA80" s="13">
        <v>2</v>
      </c>
      <c r="AB80" s="13">
        <f>AA80*AA7</f>
        <v>30</v>
      </c>
    </row>
    <row r="81" spans="1:106" s="7" customFormat="1" ht="56.25">
      <c r="A81" s="17"/>
      <c r="B81" s="18" t="s">
        <v>42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>
        <v>30</v>
      </c>
      <c r="N81" s="42"/>
      <c r="O81" s="42">
        <v>30</v>
      </c>
      <c r="P81" s="42"/>
      <c r="Q81" s="42">
        <v>30</v>
      </c>
      <c r="R81" s="42"/>
      <c r="S81" s="42">
        <v>30</v>
      </c>
      <c r="T81" s="42"/>
      <c r="U81" s="42">
        <v>30</v>
      </c>
      <c r="V81" s="42"/>
      <c r="W81" s="42">
        <v>30</v>
      </c>
      <c r="X81" s="42"/>
      <c r="Y81" s="42">
        <v>30</v>
      </c>
      <c r="Z81" s="42"/>
      <c r="AA81" s="42">
        <v>30</v>
      </c>
      <c r="AB81" s="42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</row>
    <row r="82" spans="1:106" s="7" customFormat="1" ht="18.75">
      <c r="A82" s="17"/>
      <c r="B82" s="18" t="s">
        <v>39</v>
      </c>
      <c r="C82" s="42">
        <v>50</v>
      </c>
      <c r="D82" s="42"/>
      <c r="E82" s="42"/>
      <c r="F82" s="42"/>
      <c r="G82" s="42"/>
      <c r="H82" s="42"/>
      <c r="I82" s="42"/>
      <c r="J82" s="42"/>
      <c r="K82" s="42"/>
      <c r="L82" s="42"/>
      <c r="M82" s="42">
        <v>8</v>
      </c>
      <c r="N82" s="42"/>
      <c r="O82" s="42">
        <v>8</v>
      </c>
      <c r="P82" s="42"/>
      <c r="Q82" s="42">
        <v>6</v>
      </c>
      <c r="R82" s="42"/>
      <c r="S82" s="42">
        <v>7</v>
      </c>
      <c r="T82" s="42"/>
      <c r="U82" s="42">
        <v>7</v>
      </c>
      <c r="V82" s="42"/>
      <c r="W82" s="42">
        <v>8</v>
      </c>
      <c r="X82" s="42"/>
      <c r="Y82" s="42">
        <v>6</v>
      </c>
      <c r="Z82" s="42"/>
      <c r="AA82" s="42">
        <v>5</v>
      </c>
      <c r="AB82" s="42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</row>
    <row r="83" spans="1:106" s="7" customFormat="1" ht="18.75">
      <c r="A83" s="17"/>
      <c r="B83" s="18" t="s">
        <v>112</v>
      </c>
      <c r="C83" s="42">
        <v>1</v>
      </c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>
        <v>1</v>
      </c>
      <c r="T83" s="42"/>
      <c r="U83" s="42"/>
      <c r="V83" s="42"/>
      <c r="W83" s="42"/>
      <c r="X83" s="42"/>
      <c r="Y83" s="42"/>
      <c r="Z83" s="42"/>
      <c r="AA83" s="42"/>
      <c r="AB83" s="42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</row>
    <row r="84" spans="1:106" s="7" customFormat="1" ht="18.75">
      <c r="A84" s="17"/>
      <c r="B84" s="18" t="s">
        <v>40</v>
      </c>
      <c r="C84" s="42">
        <v>2</v>
      </c>
      <c r="D84" s="42"/>
      <c r="E84" s="42"/>
      <c r="F84" s="42"/>
      <c r="G84" s="42"/>
      <c r="H84" s="42"/>
      <c r="I84" s="42"/>
      <c r="J84" s="42"/>
      <c r="K84" s="42"/>
      <c r="L84" s="42"/>
      <c r="N84" s="42"/>
      <c r="O84" s="42"/>
      <c r="P84" s="42"/>
      <c r="Q84" s="42">
        <v>1</v>
      </c>
      <c r="R84" s="42"/>
      <c r="S84" s="42"/>
      <c r="T84" s="42"/>
      <c r="U84" s="42">
        <v>1</v>
      </c>
      <c r="V84" s="42"/>
      <c r="W84" s="42"/>
      <c r="X84" s="42"/>
      <c r="Y84" s="42"/>
      <c r="Z84" s="42"/>
      <c r="AA84" s="42"/>
      <c r="AB84" s="42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</row>
    <row r="85" spans="1:106" s="7" customFormat="1" ht="18.75">
      <c r="A85" s="17"/>
      <c r="B85" s="18" t="s">
        <v>113</v>
      </c>
      <c r="C85" s="42">
        <v>24</v>
      </c>
      <c r="D85" s="42"/>
      <c r="E85" s="42"/>
      <c r="F85" s="42"/>
      <c r="G85" s="42"/>
      <c r="H85" s="42"/>
      <c r="I85" s="42"/>
      <c r="J85" s="42"/>
      <c r="K85" s="42"/>
      <c r="L85" s="42"/>
      <c r="M85" s="42">
        <v>2</v>
      </c>
      <c r="N85" s="42"/>
      <c r="O85" s="42">
        <v>4</v>
      </c>
      <c r="P85" s="42"/>
      <c r="Q85" s="42">
        <v>2</v>
      </c>
      <c r="R85" s="42"/>
      <c r="S85" s="42">
        <v>2</v>
      </c>
      <c r="T85" s="42"/>
      <c r="U85" s="42">
        <v>4</v>
      </c>
      <c r="V85" s="42"/>
      <c r="W85" s="42">
        <v>4</v>
      </c>
      <c r="X85" s="42"/>
      <c r="Y85" s="42">
        <v>3</v>
      </c>
      <c r="Z85" s="42"/>
      <c r="AA85" s="42">
        <v>3</v>
      </c>
      <c r="AB85" s="42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</row>
    <row r="86" spans="1:106" s="7" customFormat="1" ht="18.75">
      <c r="A86" s="17"/>
      <c r="B86" s="18" t="s">
        <v>41</v>
      </c>
      <c r="C86" s="42">
        <v>26</v>
      </c>
      <c r="D86" s="42"/>
      <c r="E86" s="42"/>
      <c r="F86" s="42"/>
      <c r="G86" s="42"/>
      <c r="H86" s="42"/>
      <c r="I86" s="42"/>
      <c r="J86" s="42"/>
      <c r="K86" s="42"/>
      <c r="L86" s="42"/>
      <c r="M86" s="42">
        <v>3</v>
      </c>
      <c r="N86" s="42"/>
      <c r="O86" s="42">
        <v>3</v>
      </c>
      <c r="P86" s="42"/>
      <c r="Q86" s="42">
        <v>3</v>
      </c>
      <c r="R86" s="42"/>
      <c r="S86" s="42">
        <v>5</v>
      </c>
      <c r="T86" s="42"/>
      <c r="U86" s="42">
        <v>3</v>
      </c>
      <c r="V86" s="42"/>
      <c r="W86" s="42">
        <v>4</v>
      </c>
      <c r="X86" s="42"/>
      <c r="Y86" s="42">
        <v>3</v>
      </c>
      <c r="Z86" s="42"/>
      <c r="AA86" s="42">
        <v>2</v>
      </c>
      <c r="AB86" s="42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</row>
    <row r="87" spans="1:28" s="49" customFormat="1" ht="18.75">
      <c r="A87" s="17"/>
      <c r="B87" s="17" t="s">
        <v>96</v>
      </c>
      <c r="C87" s="42">
        <v>2</v>
      </c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>
        <v>2</v>
      </c>
      <c r="AB87" s="42"/>
    </row>
    <row r="88" spans="2:106" s="50" customFormat="1" ht="6.75" customHeight="1">
      <c r="B88" s="51"/>
      <c r="C88" s="1"/>
      <c r="M88" s="52"/>
      <c r="O88" s="53"/>
      <c r="Q88" s="53"/>
      <c r="S88" s="53"/>
      <c r="U88" s="53"/>
      <c r="W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</row>
    <row r="89" s="180" customFormat="1" ht="18">
      <c r="A89" s="179" t="s">
        <v>172</v>
      </c>
    </row>
    <row r="90" spans="2:106" s="50" customFormat="1" ht="6" customHeight="1">
      <c r="B90" s="51"/>
      <c r="C90" s="1"/>
      <c r="M90" s="52"/>
      <c r="O90" s="53"/>
      <c r="Q90" s="53"/>
      <c r="S90" s="53"/>
      <c r="U90" s="53"/>
      <c r="W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</row>
    <row r="91" spans="1:28" s="96" customFormat="1" ht="37.5" customHeight="1">
      <c r="A91" s="208" t="s">
        <v>230</v>
      </c>
      <c r="B91" s="209"/>
      <c r="C91" s="209"/>
      <c r="D91" s="209"/>
      <c r="E91" s="209"/>
      <c r="F91" s="209"/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</row>
    <row r="92" spans="1:28" s="96" customFormat="1" ht="12.75">
      <c r="A92" s="213" t="s">
        <v>258</v>
      </c>
      <c r="B92" s="209"/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</row>
    <row r="93" spans="1:106" s="95" customFormat="1" ht="32.25" customHeight="1">
      <c r="A93" s="209"/>
      <c r="B93" s="209"/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10"/>
      <c r="AD93" s="210"/>
      <c r="AE93" s="210"/>
      <c r="AF93" s="210"/>
      <c r="AG93" s="210"/>
      <c r="AH93" s="210"/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0"/>
      <c r="AT93" s="210"/>
      <c r="AU93" s="210"/>
      <c r="AV93" s="210"/>
      <c r="AW93" s="210"/>
      <c r="AX93" s="210"/>
      <c r="AY93" s="210"/>
      <c r="AZ93" s="210"/>
      <c r="BA93" s="210"/>
      <c r="BB93" s="210"/>
      <c r="BC93" s="210"/>
      <c r="BD93" s="210"/>
      <c r="BE93" s="210"/>
      <c r="BF93" s="210"/>
      <c r="BG93" s="210"/>
      <c r="BH93" s="210"/>
      <c r="BI93" s="210"/>
      <c r="BJ93" s="210"/>
      <c r="BK93" s="210"/>
      <c r="BL93" s="210"/>
      <c r="BM93" s="210"/>
      <c r="BN93" s="210"/>
      <c r="BO93" s="210"/>
      <c r="BP93" s="210"/>
      <c r="BQ93" s="210"/>
      <c r="BR93" s="210"/>
      <c r="BS93" s="210"/>
      <c r="BT93" s="210"/>
      <c r="BU93" s="210"/>
      <c r="BV93" s="210"/>
      <c r="BW93" s="210"/>
      <c r="BX93" s="210"/>
      <c r="BY93" s="210"/>
      <c r="BZ93" s="210"/>
      <c r="CA93" s="210"/>
      <c r="CB93" s="210"/>
      <c r="CC93" s="210"/>
      <c r="CD93" s="210"/>
      <c r="CE93" s="210"/>
      <c r="CF93" s="210"/>
      <c r="CG93" s="210"/>
      <c r="CH93" s="210"/>
      <c r="CI93" s="210"/>
      <c r="CJ93" s="210"/>
      <c r="CK93" s="210"/>
      <c r="CL93" s="210"/>
      <c r="CM93" s="210"/>
      <c r="CN93" s="210"/>
      <c r="CO93" s="210"/>
      <c r="CP93" s="210"/>
      <c r="CQ93" s="210"/>
      <c r="CR93" s="210"/>
      <c r="CS93" s="210"/>
      <c r="CT93" s="210"/>
      <c r="CU93" s="210"/>
      <c r="CV93" s="210"/>
      <c r="CW93" s="210"/>
      <c r="CX93" s="210"/>
      <c r="CY93" s="210"/>
      <c r="CZ93" s="210"/>
      <c r="DA93" s="210"/>
      <c r="DB93" s="210"/>
    </row>
    <row r="94" spans="3:106" s="211" customFormat="1" ht="18">
      <c r="C94" s="43"/>
      <c r="M94" s="44"/>
      <c r="O94" s="212"/>
      <c r="Q94" s="212"/>
      <c r="S94" s="212"/>
      <c r="U94" s="212"/>
      <c r="W94" s="212"/>
      <c r="AC94" s="212"/>
      <c r="AD94" s="212"/>
      <c r="AE94" s="212"/>
      <c r="AF94" s="212"/>
      <c r="AG94" s="212"/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  <c r="BI94" s="212"/>
      <c r="BJ94" s="212"/>
      <c r="BK94" s="212"/>
      <c r="BL94" s="212"/>
      <c r="BM94" s="212"/>
      <c r="BN94" s="212"/>
      <c r="BO94" s="212"/>
      <c r="BP94" s="212"/>
      <c r="BQ94" s="212"/>
      <c r="BR94" s="212"/>
      <c r="BS94" s="212"/>
      <c r="BT94" s="212"/>
      <c r="BU94" s="212"/>
      <c r="BV94" s="212"/>
      <c r="BW94" s="212"/>
      <c r="BX94" s="212"/>
      <c r="BY94" s="212"/>
      <c r="BZ94" s="212"/>
      <c r="CA94" s="212"/>
      <c r="CB94" s="212"/>
      <c r="CC94" s="212"/>
      <c r="CD94" s="212"/>
      <c r="CE94" s="212"/>
      <c r="CF94" s="212"/>
      <c r="CG94" s="212"/>
      <c r="CH94" s="212"/>
      <c r="CI94" s="212"/>
      <c r="CJ94" s="212"/>
      <c r="CK94" s="212"/>
      <c r="CL94" s="212"/>
      <c r="CM94" s="212"/>
      <c r="CN94" s="212"/>
      <c r="CO94" s="212"/>
      <c r="CP94" s="212"/>
      <c r="CQ94" s="212"/>
      <c r="CR94" s="212"/>
      <c r="CS94" s="212"/>
      <c r="CT94" s="212"/>
      <c r="CU94" s="212"/>
      <c r="CV94" s="212"/>
      <c r="CW94" s="212"/>
      <c r="CX94" s="212"/>
      <c r="CY94" s="212"/>
      <c r="CZ94" s="212"/>
      <c r="DA94" s="212"/>
      <c r="DB94" s="212"/>
    </row>
    <row r="97" spans="2:106" s="50" customFormat="1" ht="18">
      <c r="B97" s="51"/>
      <c r="C97" s="1"/>
      <c r="M97" s="52"/>
      <c r="O97" s="53"/>
      <c r="Q97" s="53"/>
      <c r="S97" s="53"/>
      <c r="U97" s="53"/>
      <c r="W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</row>
    <row r="98" spans="2:106" s="50" customFormat="1" ht="18">
      <c r="B98" s="51"/>
      <c r="C98" s="1"/>
      <c r="M98" s="52"/>
      <c r="O98" s="53"/>
      <c r="Q98" s="53"/>
      <c r="S98" s="53"/>
      <c r="U98" s="53"/>
      <c r="W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</row>
    <row r="99" spans="2:106" s="50" customFormat="1" ht="18">
      <c r="B99" s="51"/>
      <c r="C99" s="1"/>
      <c r="M99" s="52"/>
      <c r="O99" s="53"/>
      <c r="Q99" s="53"/>
      <c r="S99" s="53"/>
      <c r="U99" s="53"/>
      <c r="W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/>
      <c r="CW99" s="53"/>
      <c r="CX99" s="53"/>
      <c r="CY99" s="53"/>
      <c r="CZ99" s="53"/>
      <c r="DA99" s="53"/>
      <c r="DB99" s="53"/>
    </row>
    <row r="100" spans="2:106" s="50" customFormat="1" ht="18">
      <c r="B100" s="51"/>
      <c r="C100" s="1"/>
      <c r="M100" s="52"/>
      <c r="O100" s="53"/>
      <c r="Q100" s="53"/>
      <c r="S100" s="53"/>
      <c r="U100" s="53"/>
      <c r="W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  <c r="CP100" s="53"/>
      <c r="CQ100" s="53"/>
      <c r="CR100" s="53"/>
      <c r="CS100" s="53"/>
      <c r="CT100" s="53"/>
      <c r="CU100" s="53"/>
      <c r="CV100" s="53"/>
      <c r="CW100" s="53"/>
      <c r="CX100" s="53"/>
      <c r="CY100" s="53"/>
      <c r="CZ100" s="53"/>
      <c r="DA100" s="53"/>
      <c r="DB100" s="53"/>
    </row>
    <row r="101" spans="2:106" s="50" customFormat="1" ht="18">
      <c r="B101" s="51"/>
      <c r="C101" s="1"/>
      <c r="M101" s="52"/>
      <c r="O101" s="53"/>
      <c r="Q101" s="53"/>
      <c r="S101" s="53"/>
      <c r="U101" s="53"/>
      <c r="W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3"/>
      <c r="CO101" s="53"/>
      <c r="CP101" s="53"/>
      <c r="CQ101" s="53"/>
      <c r="CR101" s="53"/>
      <c r="CS101" s="53"/>
      <c r="CT101" s="53"/>
      <c r="CU101" s="53"/>
      <c r="CV101" s="53"/>
      <c r="CW101" s="53"/>
      <c r="CX101" s="53"/>
      <c r="CY101" s="53"/>
      <c r="CZ101" s="53"/>
      <c r="DA101" s="53"/>
      <c r="DB101" s="53"/>
    </row>
    <row r="102" spans="2:106" s="50" customFormat="1" ht="18">
      <c r="B102" s="51"/>
      <c r="C102" s="1"/>
      <c r="M102" s="52"/>
      <c r="O102" s="53"/>
      <c r="Q102" s="53"/>
      <c r="S102" s="53"/>
      <c r="U102" s="53"/>
      <c r="W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  <c r="CW102" s="53"/>
      <c r="CX102" s="53"/>
      <c r="CY102" s="53"/>
      <c r="CZ102" s="53"/>
      <c r="DA102" s="53"/>
      <c r="DB102" s="53"/>
    </row>
    <row r="103" spans="2:106" s="50" customFormat="1" ht="18">
      <c r="B103" s="51"/>
      <c r="C103" s="1"/>
      <c r="M103" s="52"/>
      <c r="O103" s="53"/>
      <c r="Q103" s="53"/>
      <c r="S103" s="53"/>
      <c r="U103" s="53"/>
      <c r="W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53"/>
      <c r="CQ103" s="53"/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53"/>
    </row>
    <row r="104" spans="2:106" s="50" customFormat="1" ht="18">
      <c r="B104" s="51"/>
      <c r="C104" s="1"/>
      <c r="M104" s="52"/>
      <c r="O104" s="53"/>
      <c r="Q104" s="53"/>
      <c r="S104" s="53"/>
      <c r="U104" s="53"/>
      <c r="W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</row>
    <row r="105" spans="2:106" s="50" customFormat="1" ht="18">
      <c r="B105" s="51"/>
      <c r="C105" s="1"/>
      <c r="M105" s="52"/>
      <c r="O105" s="53"/>
      <c r="Q105" s="53"/>
      <c r="S105" s="53"/>
      <c r="U105" s="53"/>
      <c r="W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3"/>
      <c r="CP105" s="53"/>
      <c r="CQ105" s="53"/>
      <c r="CR105" s="53"/>
      <c r="CS105" s="53"/>
      <c r="CT105" s="53"/>
      <c r="CU105" s="53"/>
      <c r="CV105" s="53"/>
      <c r="CW105" s="53"/>
      <c r="CX105" s="53"/>
      <c r="CY105" s="53"/>
      <c r="CZ105" s="53"/>
      <c r="DA105" s="53"/>
      <c r="DB105" s="53"/>
    </row>
  </sheetData>
  <sheetProtection/>
  <mergeCells count="49">
    <mergeCell ref="A91:AB91"/>
    <mergeCell ref="A92:AB93"/>
    <mergeCell ref="A89:IV89"/>
    <mergeCell ref="F4:F7"/>
    <mergeCell ref="Q4:T4"/>
    <mergeCell ref="U4:X4"/>
    <mergeCell ref="U7:V7"/>
    <mergeCell ref="W7:X7"/>
    <mergeCell ref="S7:T7"/>
    <mergeCell ref="S5:T5"/>
    <mergeCell ref="H6:H7"/>
    <mergeCell ref="C4:C7"/>
    <mergeCell ref="D4:D7"/>
    <mergeCell ref="O8:P8"/>
    <mergeCell ref="W5:X5"/>
    <mergeCell ref="M7:N7"/>
    <mergeCell ref="M4:P4"/>
    <mergeCell ref="W8:X8"/>
    <mergeCell ref="Q8:R8"/>
    <mergeCell ref="E4:E7"/>
    <mergeCell ref="B3:B5"/>
    <mergeCell ref="U8:V8"/>
    <mergeCell ref="G4:G7"/>
    <mergeCell ref="M5:N5"/>
    <mergeCell ref="O5:P5"/>
    <mergeCell ref="Q5:R5"/>
    <mergeCell ref="Q7:R7"/>
    <mergeCell ref="U5:V5"/>
    <mergeCell ref="K6:K7"/>
    <mergeCell ref="O7:P7"/>
    <mergeCell ref="A1:AB1"/>
    <mergeCell ref="M3:AB3"/>
    <mergeCell ref="Y4:AB4"/>
    <mergeCell ref="M6:AB6"/>
    <mergeCell ref="Y5:Z5"/>
    <mergeCell ref="A3:A6"/>
    <mergeCell ref="I6:I7"/>
    <mergeCell ref="J6:J7"/>
    <mergeCell ref="H4:K5"/>
    <mergeCell ref="F3:K3"/>
    <mergeCell ref="AA5:AB5"/>
    <mergeCell ref="L4:L7"/>
    <mergeCell ref="M8:N8"/>
    <mergeCell ref="C3:E3"/>
    <mergeCell ref="AA8:AB8"/>
    <mergeCell ref="Y7:Z7"/>
    <mergeCell ref="AA7:AB7"/>
    <mergeCell ref="S8:T8"/>
    <mergeCell ref="Y8:Z8"/>
  </mergeCells>
  <dataValidations count="3">
    <dataValidation operator="equal" allowBlank="1" showInputMessage="1" showErrorMessage="1" prompt="Введіть данні самостійно!!!" sqref="H63:H77 H80:J80 H11:J22 H58:J61 I63:J76 H24:J54">
      <formula1>0</formula1>
    </dataValidation>
    <dataValidation operator="equal" allowBlank="1" showInputMessage="1" prompt="Введіть кількість годин на тиждень" sqref="U58:U61 S58:S61 O58:O61 Q58:Q61 W58:W61 W80 Q80 O80 S80 U80 Q24:Q54 S24:S54 U24:U54 W24:W54 O24:O54 O11:O22 M11:M22 W11:W22 U11:U22 S11:S22 Q11:Q22 W63:W76 U63:U76 S63:S76 O63:O76 Q63:Q76">
      <formula1>0</formula1>
    </dataValidation>
    <dataValidation allowBlank="1" showInputMessage="1" showErrorMessage="1" prompt="Введіть дані" sqref="F4:F7 H6:H7 C4:C7"/>
  </dataValidations>
  <printOptions/>
  <pageMargins left="0.1968503937007874" right="0.1968503937007874" top="0.2362204724409449" bottom="0.1968503937007874" header="0.7874015748031497" footer="0.7874015748031497"/>
  <pageSetup fitToHeight="0" fitToWidth="1" orientation="landscape" paperSize="9" scale="50" r:id="rId1"/>
  <rowBreaks count="2" manualBreakCount="2">
    <brk id="32" max="27" man="1"/>
    <brk id="5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Олександр Лаврук</cp:lastModifiedBy>
  <cp:lastPrinted>2021-02-23T18:28:31Z</cp:lastPrinted>
  <dcterms:created xsi:type="dcterms:W3CDTF">2017-05-04T09:17:04Z</dcterms:created>
  <dcterms:modified xsi:type="dcterms:W3CDTF">2021-03-15T19:02:35Z</dcterms:modified>
  <cp:category/>
  <cp:version/>
  <cp:contentType/>
  <cp:contentStatus/>
</cp:coreProperties>
</file>