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5480" windowHeight="7650" activeTab="0"/>
  </bookViews>
  <sheets>
    <sheet name="Титулка" sheetId="1" r:id="rId1"/>
    <sheet name="Навчальний план" sheetId="2" r:id="rId2"/>
  </sheets>
  <definedNames>
    <definedName name="_xlnm.Print_Titles" localSheetId="1">'Навчальний план'!$2:$8</definedName>
    <definedName name="_xlnm.Print_Area" localSheetId="1">'Навчальний план'!$A$1:$AB$87</definedName>
  </definedNames>
  <calcPr fullCalcOnLoad="1"/>
</workbook>
</file>

<file path=xl/sharedStrings.xml><?xml version="1.0" encoding="utf-8"?>
<sst xmlns="http://schemas.openxmlformats.org/spreadsheetml/2006/main" count="339" uniqueCount="248">
  <si>
    <t>Міністерство освіти і науки України</t>
  </si>
  <si>
    <t>НАВЧАЛЬНИЙ ПЛАН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</si>
  <si>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</si>
  <si>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</si>
  <si>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</si>
  <si>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</si>
  <si>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</si>
  <si>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</si>
  <si>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</si>
  <si>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</si>
  <si>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</si>
  <si>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</si>
  <si>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</si>
  <si>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</si>
  <si>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</si>
  <si>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1-7</t>
  </si>
  <si>
    <t>Теоретичне навчання</t>
  </si>
  <si>
    <t>Позначення:</t>
  </si>
  <si>
    <t>Навчальна</t>
  </si>
  <si>
    <t>К</t>
  </si>
  <si>
    <t>П</t>
  </si>
  <si>
    <t>Е</t>
  </si>
  <si>
    <t>Екзаменаційна сесія</t>
  </si>
  <si>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</si>
  <si>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</si>
  <si>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</si>
  <si>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</si>
  <si>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</si>
  <si>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</si>
  <si>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</si>
  <si>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</si>
  <si>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</si>
  <si>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</si>
  <si>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Лекції</t>
  </si>
  <si>
    <t>Тижнів у семестрі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</si>
  <si>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</si>
  <si>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</si>
  <si>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</si>
  <si>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</si>
  <si>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</si>
  <si>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>ІІІ. План освітнього  процесу</t>
  </si>
  <si>
    <t>1.1. Нормативні навчальні дисципліни  загальної підготовки</t>
  </si>
  <si>
    <t>Разом нормативні навчальні дисципліни загальної підготовки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</si>
  <si>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</si>
  <si>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</si>
  <si>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</si>
  <si>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Практичні роботи</t>
  </si>
  <si>
    <t>Семінарські заняття</t>
  </si>
  <si>
    <t>Лабораторні роботи</t>
  </si>
  <si>
    <t>4 курс</t>
  </si>
  <si>
    <t>Українська мова (за професійним спрямуванням)</t>
  </si>
  <si>
    <t>Філософія</t>
  </si>
  <si>
    <t>Соціологія</t>
  </si>
  <si>
    <t>Основи наукових досліджень</t>
  </si>
  <si>
    <t>Менеджмент</t>
  </si>
  <si>
    <t>Виробнича практика</t>
  </si>
  <si>
    <t>Історія української державності та культури</t>
  </si>
  <si>
    <t>Шифр</t>
  </si>
  <si>
    <t>Економіка підприємства</t>
  </si>
  <si>
    <t>Статистика</t>
  </si>
  <si>
    <t>Інформатика</t>
  </si>
  <si>
    <t>Правознавство</t>
  </si>
  <si>
    <t>Політична економія</t>
  </si>
  <si>
    <t>Маркетинг</t>
  </si>
  <si>
    <t>Історія економіки та економічної думки</t>
  </si>
  <si>
    <t>Економічне прогнозування</t>
  </si>
  <si>
    <t>Економіко-математичні методи і моделі: економетрика</t>
  </si>
  <si>
    <t>Організація виробництва</t>
  </si>
  <si>
    <t>Економіка праці і соціально-трудові відносини</t>
  </si>
  <si>
    <t>Фінанси підприємств</t>
  </si>
  <si>
    <t>Державне регулювання економіки</t>
  </si>
  <si>
    <t>Економічний аналіз</t>
  </si>
  <si>
    <t>Політологія/ Етика службового спілкування</t>
  </si>
  <si>
    <t>Господарське право/ Трудове право</t>
  </si>
  <si>
    <t xml:space="preserve">Математика для економістів: вища математика/ Математика для економістів: теорія ймовірності </t>
  </si>
  <si>
    <t>Екологія та екологічна етика/ Безпека  праці  та життєдіяльності в галузі</t>
  </si>
  <si>
    <t>Психологія/ Логіка</t>
  </si>
  <si>
    <t>Податкова система/ Інвестування</t>
  </si>
  <si>
    <t>Економічна компаративістика/ Соціальна економіка</t>
  </si>
  <si>
    <t>Державне управління та місцеве самоврядування/ Державна економічна політика</t>
  </si>
  <si>
    <t>Психологія фінансів/Фінансова психологія бізнесу</t>
  </si>
  <si>
    <t xml:space="preserve">Галузева економіка/ Підприємництво і бізнес-культура </t>
  </si>
  <si>
    <t xml:space="preserve">Іноземна мова (за професійним спрямуванням) </t>
  </si>
  <si>
    <t>Заліків</t>
  </si>
  <si>
    <t>Адміністративний менеджмент/Фінансовий аналіз</t>
  </si>
  <si>
    <t>Державне та регіональне управління</t>
  </si>
  <si>
    <t>Макроекономічна політика/ Національна економіка</t>
  </si>
  <si>
    <t>Економіка державного сектора/ Макроекономічний консалтінг</t>
  </si>
  <si>
    <t>Моніторинг макроекономічної динаміки/Фінансовий менеджмент</t>
  </si>
  <si>
    <t>Оцінка ефективності державних управлінських рішень/ Фінансові і кредитні відносини</t>
  </si>
  <si>
    <t>Інформаційні системи і технології в економіці</t>
  </si>
  <si>
    <t>Вступ до спеціальності</t>
  </si>
  <si>
    <t>Планування та економічний розвиток</t>
  </si>
  <si>
    <t>Державний фінансовий контроль</t>
  </si>
  <si>
    <t>Загальнодержавні фінанси</t>
  </si>
  <si>
    <t xml:space="preserve">Фізична культура </t>
  </si>
  <si>
    <t>ЗП 10</t>
  </si>
  <si>
    <t>ЗП 11</t>
  </si>
  <si>
    <t>Навчальна практика з планування та економічного розвитку</t>
  </si>
  <si>
    <t>Навчальних практик</t>
  </si>
  <si>
    <t>Економіка ( мікро-, макроекономіка)</t>
  </si>
  <si>
    <t xml:space="preserve"> Облік (фінансовий, управлінський)</t>
  </si>
  <si>
    <t>Навчальний  план розглянуто та схвалено  на засіданні Вченої ради  Подільського спеціального навчально-реабілітаційного соціально-економічного коледжу  (протокол від    15 лютого 2017 року № 1)</t>
  </si>
  <si>
    <t>Іміджелогія</t>
  </si>
  <si>
    <t>ЗП 01</t>
  </si>
  <si>
    <t>ЗП 02</t>
  </si>
  <si>
    <t>ЗП 03</t>
  </si>
  <si>
    <t>ЗП 04</t>
  </si>
  <si>
    <t>ЗП 05</t>
  </si>
  <si>
    <t>ЗП 06</t>
  </si>
  <si>
    <t>ЗП 07</t>
  </si>
  <si>
    <t>ЗП 08</t>
  </si>
  <si>
    <t>ЗП 09</t>
  </si>
  <si>
    <t>8 (Захист при комісії)</t>
  </si>
  <si>
    <t>1.2. Нормативні навчальні  дисципліни фахової підготовки</t>
  </si>
  <si>
    <t>ФП 01</t>
  </si>
  <si>
    <t>ФП 02</t>
  </si>
  <si>
    <t>ФП 03</t>
  </si>
  <si>
    <t>ФП 04</t>
  </si>
  <si>
    <t>ФП 05</t>
  </si>
  <si>
    <t>ФП 06</t>
  </si>
  <si>
    <t>ФП 07</t>
  </si>
  <si>
    <t>ФП 08</t>
  </si>
  <si>
    <t>ФП 09</t>
  </si>
  <si>
    <t>ФП 10</t>
  </si>
  <si>
    <t>ФП 11</t>
  </si>
  <si>
    <t>ФП 12</t>
  </si>
  <si>
    <t>ФП 13</t>
  </si>
  <si>
    <t>ФП 14</t>
  </si>
  <si>
    <t>ФП 15</t>
  </si>
  <si>
    <t>ФП 16</t>
  </si>
  <si>
    <t>ФП 17</t>
  </si>
  <si>
    <t>ФП 18</t>
  </si>
  <si>
    <t>ФП 19</t>
  </si>
  <si>
    <t>ПН 01</t>
  </si>
  <si>
    <t>ПВ 01</t>
  </si>
  <si>
    <t>Курсова робота ( з економіки підприємства)</t>
  </si>
  <si>
    <t>КР 01</t>
  </si>
  <si>
    <t>КР 02</t>
  </si>
  <si>
    <t>А 01</t>
  </si>
  <si>
    <t>ЗП ВС 12</t>
  </si>
  <si>
    <t>ЗП ВС 13</t>
  </si>
  <si>
    <t>ЗП ВС 14</t>
  </si>
  <si>
    <t>ЗП ВС 15</t>
  </si>
  <si>
    <t>ЗП ВС 16</t>
  </si>
  <si>
    <t>ФП ВС 26</t>
  </si>
  <si>
    <t>ФП ВС 27</t>
  </si>
  <si>
    <t>ФП ВС 28</t>
  </si>
  <si>
    <t>ФП ВС 29</t>
  </si>
  <si>
    <t xml:space="preserve">7 (6,7) </t>
  </si>
  <si>
    <t>ФП ВС 20</t>
  </si>
  <si>
    <t>ФП ВС 21</t>
  </si>
  <si>
    <t>ФП ВС 22</t>
  </si>
  <si>
    <t>ФП ВС 23</t>
  </si>
  <si>
    <t>ФП ВС 24</t>
  </si>
  <si>
    <t>ФП ВС 25</t>
  </si>
  <si>
    <t>Курсове робота ( з макроекономіки)</t>
  </si>
  <si>
    <t>Підготовка бакалаврської роботи/Підготовка до комплексного екзамену зі спеціальності</t>
  </si>
  <si>
    <t>Захист бакалаврської роботи/Комплексний екзамен зі спеціальності</t>
  </si>
  <si>
    <t>Компоненти ОПП</t>
  </si>
  <si>
    <t>1. Нормативні (обов'язкові) компоненти ОПП</t>
  </si>
  <si>
    <t xml:space="preserve">1.3. </t>
  </si>
  <si>
    <t>Інші  нормативні компонети ОПП</t>
  </si>
  <si>
    <t xml:space="preserve">РАЗОМ нормативні компоненти ОПП  </t>
  </si>
  <si>
    <t>2. Компоненти ОПП  самостійного вибору студента</t>
  </si>
  <si>
    <t>2.1. Навчальні дисципліни самостійного вибору студента  загальної підготовки</t>
  </si>
  <si>
    <t>Разом  навчальні дисципліни самостійного вибору студента загальної підготовки</t>
  </si>
  <si>
    <t>2.2. Навчальні дисципліни  самостійного вибору студента фахової   підготовки</t>
  </si>
  <si>
    <t>Разом   навчальні дисципілни самостійного вибору студента фахової  підготовки</t>
  </si>
  <si>
    <t xml:space="preserve">РАЗОМ  компонети ОПП самостійного вибору студента   </t>
  </si>
  <si>
    <t>Разом нормативні  компоненти ОПП  фахової підготовки</t>
  </si>
  <si>
    <t>СО 01</t>
  </si>
  <si>
    <t>Атестація</t>
  </si>
  <si>
    <t>Навчальний  план розглянуто та схвалено  на засіданні Вченої ради  Подільського спеціального навчально-реабілітаційного соціально-економічного коледжу  (протокол від    19 грудня  2018 року № 22) (нов редакція, підстава: введення в дію СВО)</t>
  </si>
  <si>
    <t>ЗАТВЕРДЖЕНО</t>
  </si>
  <si>
    <r>
      <t xml:space="preserve">Кваліфікація - </t>
    </r>
    <r>
      <rPr>
        <b/>
        <sz val="9"/>
        <color indexed="8"/>
        <rFont val="Times New Roman"/>
        <family val="1"/>
      </rPr>
      <t>Бакалавр економіки</t>
    </r>
  </si>
  <si>
    <t xml:space="preserve">                  Подільський спеціальний навчально-реабілітаційний соціально-економічний коледж </t>
  </si>
  <si>
    <r>
      <t xml:space="preserve">Термін навчання - </t>
    </r>
    <r>
      <rPr>
        <b/>
        <sz val="9"/>
        <color indexed="8"/>
        <rFont val="Times New Roman"/>
        <family val="1"/>
      </rPr>
      <t>3 роки та 10 місяців</t>
    </r>
  </si>
  <si>
    <t>Голова Вченої ради, директор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</si>
  <si>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</si>
  <si>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</si>
  <si>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</si>
  <si>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r>
      <t xml:space="preserve">галузі знань  </t>
    </r>
    <r>
      <rPr>
        <b/>
        <sz val="9"/>
        <color indexed="8"/>
        <rFont val="Times New Roman"/>
        <family val="1"/>
      </rPr>
      <t>05 Соціальні та поведінкові  науки</t>
    </r>
  </si>
  <si>
    <r>
      <t xml:space="preserve">спеціальності  </t>
    </r>
    <r>
      <rPr>
        <b/>
        <sz val="9"/>
        <color indexed="8"/>
        <rFont val="Times New Roman"/>
        <family val="1"/>
      </rPr>
      <t>051 Економіка</t>
    </r>
  </si>
  <si>
    <r>
      <t xml:space="preserve">за освітньо-професійною  програмою  </t>
    </r>
    <r>
      <rPr>
        <b/>
        <sz val="9"/>
        <color indexed="8"/>
        <rFont val="Times New Roman"/>
        <family val="1"/>
      </rPr>
      <t>Економіка</t>
    </r>
  </si>
  <si>
    <r>
      <t xml:space="preserve">Форма навчання - </t>
    </r>
    <r>
      <rPr>
        <b/>
        <sz val="9"/>
        <color indexed="8"/>
        <rFont val="Times New Roman"/>
        <family val="1"/>
      </rPr>
      <t>денна</t>
    </r>
  </si>
  <si>
    <t>І. Графік освітнього процесу</t>
  </si>
  <si>
    <t>29.09-5.10</t>
  </si>
  <si>
    <t>27.10-2.11</t>
  </si>
  <si>
    <t>29.12-4.01</t>
  </si>
  <si>
    <t>26.01-1.02</t>
  </si>
  <si>
    <t>23.02-1.03</t>
  </si>
  <si>
    <t>30.03-5.04</t>
  </si>
  <si>
    <t>27.04-3.05</t>
  </si>
  <si>
    <t>29.06-5.07</t>
  </si>
  <si>
    <t>27.07-1.08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</si>
  <si>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</si>
  <si>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</si>
  <si>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</si>
  <si>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</si>
  <si>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</si>
  <si>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</si>
  <si>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</si>
  <si>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</si>
  <si>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</si>
  <si>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</si>
  <si>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</si>
  <si>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</si>
  <si>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</si>
  <si>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</si>
  <si>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</si>
  <si>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</si>
  <si>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</si>
  <si>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</si>
  <si>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</si>
  <si>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</si>
  <si>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</si>
  <si>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</si>
  <si>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Кс</t>
  </si>
  <si>
    <t>Пн</t>
  </si>
  <si>
    <t>Пв</t>
  </si>
  <si>
    <t>А</t>
  </si>
  <si>
    <t>теоретичне навчання;</t>
  </si>
  <si>
    <t>екзаменаційна сесія;</t>
  </si>
  <si>
    <t>практика;</t>
  </si>
  <si>
    <t>К/Кс</t>
  </si>
  <si>
    <t>канікули;</t>
  </si>
  <si>
    <t>Бр</t>
  </si>
  <si>
    <t>бакалаврська робота</t>
  </si>
  <si>
    <t>атестація</t>
  </si>
  <si>
    <t>ІІ. Зведені дані про бюджет часу, тижні</t>
  </si>
  <si>
    <t>ІІІ. Практика</t>
  </si>
  <si>
    <t>IV. Атестація</t>
  </si>
  <si>
    <t>Семестр</t>
  </si>
  <si>
    <t>Практика (навчальна, виробнича)</t>
  </si>
  <si>
    <t>Атестація (ЗБР)</t>
  </si>
  <si>
    <t>Атестація (КЕзіС)</t>
  </si>
  <si>
    <t>Канікули/  канікули святкові</t>
  </si>
  <si>
    <t>Разом</t>
  </si>
  <si>
    <t>Назва практики</t>
  </si>
  <si>
    <t>Тижні</t>
  </si>
  <si>
    <t>Кредити ЄКТС</t>
  </si>
  <si>
    <t>Назва навчальної дисципліни</t>
  </si>
  <si>
    <t>Форма атестації</t>
  </si>
  <si>
    <t>Навчальні дисципліни професійної підготовки</t>
  </si>
  <si>
    <t>Комплексний екзамен або захист бакалаврської роботи</t>
  </si>
  <si>
    <t>Навчальна практика з   планування  та економічного розвитку</t>
  </si>
  <si>
    <t>Виробнича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</si>
</sst>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82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4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40"/>
      <name val="Times New Roman"/>
      <family val="1"/>
    </font>
    <font>
      <b/>
      <i/>
      <sz val="14"/>
      <color indexed="40"/>
      <name val="Arial Cyr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Calibri"/>
      <family val="2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3" tint="0.39998000860214233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rgb="FF00B0F0"/>
      <name val="Times New Roman"/>
      <family val="1"/>
    </font>
    <font>
      <b/>
      <i/>
      <sz val="14"/>
      <color rgb="FF00B0F0"/>
      <name val="Arial Cyr"/>
      <family val="2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Calibri"/>
      <family val="2"/>
    </font>
    <font>
      <sz val="7.5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8" fillId="5" borderId="10" xfId="0" applyFont="1" applyFill="1" applyBorder="1" applyAlignment="1">
      <alignment wrapText="1"/>
    </xf>
    <xf numFmtId="0" fontId="7" fillId="36" borderId="10" xfId="0" applyFont="1" applyFill="1" applyBorder="1" applyAlignment="1">
      <alignment/>
    </xf>
    <xf numFmtId="0" fontId="6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6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9" fillId="37" borderId="10" xfId="0" applyFont="1" applyFill="1" applyBorder="1" applyAlignment="1">
      <alignment wrapText="1"/>
    </xf>
    <xf numFmtId="0" fontId="10" fillId="1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7" fillId="0" borderId="10" xfId="0" applyFont="1" applyBorder="1" applyAlignment="1">
      <alignment wrapText="1"/>
    </xf>
    <xf numFmtId="0" fontId="8" fillId="10" borderId="10" xfId="0" applyFont="1" applyFill="1" applyBorder="1" applyAlignment="1">
      <alignment wrapText="1"/>
    </xf>
    <xf numFmtId="0" fontId="67" fillId="0" borderId="10" xfId="0" applyFont="1" applyBorder="1" applyAlignment="1">
      <alignment horizontal="center"/>
    </xf>
    <xf numFmtId="0" fontId="7" fillId="39" borderId="10" xfId="0" applyFont="1" applyFill="1" applyBorder="1" applyAlignment="1">
      <alignment/>
    </xf>
    <xf numFmtId="0" fontId="7" fillId="10" borderId="10" xfId="0" applyFont="1" applyFill="1" applyBorder="1" applyAlignment="1">
      <alignment horizontal="center"/>
    </xf>
    <xf numFmtId="0" fontId="68" fillId="0" borderId="10" xfId="53" applyFont="1" applyBorder="1" applyAlignment="1">
      <alignment horizontal="center"/>
      <protection/>
    </xf>
    <xf numFmtId="0" fontId="68" fillId="0" borderId="10" xfId="53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/>
    </xf>
    <xf numFmtId="0" fontId="11" fillId="0" borderId="10" xfId="53" applyFont="1" applyBorder="1" applyAlignment="1">
      <alignment horizontal="center"/>
      <protection/>
    </xf>
    <xf numFmtId="0" fontId="69" fillId="37" borderId="10" xfId="0" applyFont="1" applyFill="1" applyBorder="1" applyAlignment="1">
      <alignment/>
    </xf>
    <xf numFmtId="0" fontId="69" fillId="37" borderId="10" xfId="0" applyFont="1" applyFill="1" applyBorder="1" applyAlignment="1">
      <alignment horizontal="center"/>
    </xf>
    <xf numFmtId="0" fontId="70" fillId="37" borderId="1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0" fillId="0" borderId="0" xfId="0" applyAlignment="1">
      <alignment/>
    </xf>
    <xf numFmtId="0" fontId="72" fillId="0" borderId="23" xfId="0" applyFont="1" applyBorder="1" applyAlignment="1">
      <alignment/>
    </xf>
    <xf numFmtId="0" fontId="72" fillId="0" borderId="0" xfId="0" applyFont="1" applyAlignment="1">
      <alignment horizontal="center"/>
    </xf>
    <xf numFmtId="0" fontId="73" fillId="0" borderId="24" xfId="0" applyFont="1" applyBorder="1" applyAlignment="1">
      <alignment horizontal="center"/>
    </xf>
    <xf numFmtId="0" fontId="68" fillId="0" borderId="25" xfId="0" applyFont="1" applyBorder="1" applyAlignment="1">
      <alignment vertical="center" textRotation="90"/>
    </xf>
    <xf numFmtId="0" fontId="74" fillId="0" borderId="26" xfId="0" applyFont="1" applyBorder="1" applyAlignment="1">
      <alignment horizontal="center" vertical="center"/>
    </xf>
    <xf numFmtId="0" fontId="74" fillId="0" borderId="27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 textRotation="90"/>
    </xf>
    <xf numFmtId="49" fontId="75" fillId="0" borderId="26" xfId="0" applyNumberFormat="1" applyFont="1" applyBorder="1" applyAlignment="1">
      <alignment horizontal="center" vertical="center" textRotation="90"/>
    </xf>
    <xf numFmtId="0" fontId="74" fillId="0" borderId="28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8" fillId="0" borderId="31" xfId="0" applyFont="1" applyBorder="1" applyAlignment="1">
      <alignment vertical="center" textRotation="90"/>
    </xf>
    <xf numFmtId="49" fontId="75" fillId="0" borderId="32" xfId="0" applyNumberFormat="1" applyFont="1" applyBorder="1" applyAlignment="1">
      <alignment horizontal="center" vertical="center" textRotation="90"/>
    </xf>
    <xf numFmtId="49" fontId="75" fillId="0" borderId="15" xfId="0" applyNumberFormat="1" applyFont="1" applyBorder="1" applyAlignment="1">
      <alignment horizontal="center" vertical="center" textRotation="90"/>
    </xf>
    <xf numFmtId="49" fontId="75" fillId="0" borderId="33" xfId="0" applyNumberFormat="1" applyFont="1" applyBorder="1" applyAlignment="1">
      <alignment horizontal="center" vertical="center" textRotation="90"/>
    </xf>
    <xf numFmtId="49" fontId="75" fillId="0" borderId="25" xfId="0" applyNumberFormat="1" applyFont="1" applyBorder="1" applyAlignment="1">
      <alignment horizontal="center" vertical="center" textRotation="90"/>
    </xf>
    <xf numFmtId="49" fontId="75" fillId="0" borderId="34" xfId="0" applyNumberFormat="1" applyFont="1" applyBorder="1" applyAlignment="1">
      <alignment horizontal="center" vertical="center" textRotation="90"/>
    </xf>
    <xf numFmtId="49" fontId="75" fillId="0" borderId="35" xfId="0" applyNumberFormat="1" applyFont="1" applyBorder="1" applyAlignment="1">
      <alignment horizontal="center" vertical="center" textRotation="90"/>
    </xf>
    <xf numFmtId="49" fontId="75" fillId="0" borderId="36" xfId="0" applyNumberFormat="1" applyFont="1" applyBorder="1" applyAlignment="1">
      <alignment horizontal="center" vertical="center" textRotation="90"/>
    </xf>
    <xf numFmtId="49" fontId="75" fillId="0" borderId="28" xfId="0" applyNumberFormat="1" applyFont="1" applyBorder="1" applyAlignment="1">
      <alignment horizontal="center" vertical="center" textRotation="90"/>
    </xf>
    <xf numFmtId="49" fontId="75" fillId="0" borderId="29" xfId="0" applyNumberFormat="1" applyFont="1" applyBorder="1" applyAlignment="1">
      <alignment horizontal="center" vertical="center" textRotation="90"/>
    </xf>
    <xf numFmtId="49" fontId="75" fillId="0" borderId="30" xfId="0" applyNumberFormat="1" applyFont="1" applyBorder="1" applyAlignment="1">
      <alignment horizontal="center" vertical="center" textRotation="90"/>
    </xf>
    <xf numFmtId="0" fontId="75" fillId="0" borderId="25" xfId="0" applyFont="1" applyBorder="1" applyAlignment="1">
      <alignment horizontal="center" vertical="center" textRotation="90"/>
    </xf>
    <xf numFmtId="0" fontId="73" fillId="0" borderId="34" xfId="0" applyFont="1" applyBorder="1" applyAlignment="1">
      <alignment horizontal="center"/>
    </xf>
    <xf numFmtId="0" fontId="73" fillId="0" borderId="35" xfId="0" applyFont="1" applyBorder="1" applyAlignment="1">
      <alignment horizontal="center"/>
    </xf>
    <xf numFmtId="0" fontId="73" fillId="0" borderId="36" xfId="0" applyFont="1" applyBorder="1" applyAlignment="1">
      <alignment horizontal="center"/>
    </xf>
    <xf numFmtId="0" fontId="73" fillId="0" borderId="37" xfId="0" applyFont="1" applyBorder="1" applyAlignment="1">
      <alignment horizontal="center"/>
    </xf>
    <xf numFmtId="0" fontId="73" fillId="0" borderId="38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68" fillId="0" borderId="0" xfId="0" applyFont="1" applyAlignment="1">
      <alignment/>
    </xf>
    <xf numFmtId="0" fontId="77" fillId="0" borderId="0" xfId="0" applyFont="1" applyAlignment="1">
      <alignment horizontal="right"/>
    </xf>
    <xf numFmtId="0" fontId="77" fillId="0" borderId="0" xfId="0" applyFont="1" applyAlignment="1">
      <alignment/>
    </xf>
    <xf numFmtId="0" fontId="77" fillId="0" borderId="26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3" fillId="0" borderId="0" xfId="0" applyFont="1" applyAlignment="1">
      <alignment/>
    </xf>
    <xf numFmtId="0" fontId="75" fillId="0" borderId="39" xfId="0" applyFont="1" applyBorder="1" applyAlignment="1">
      <alignment horizontal="center" vertical="center" textRotation="90"/>
    </xf>
    <xf numFmtId="0" fontId="75" fillId="0" borderId="40" xfId="0" applyFont="1" applyBorder="1" applyAlignment="1">
      <alignment horizontal="center" vertical="center" textRotation="90"/>
    </xf>
    <xf numFmtId="0" fontId="75" fillId="0" borderId="39" xfId="0" applyFont="1" applyBorder="1" applyAlignment="1">
      <alignment horizontal="center" vertical="center" textRotation="90" wrapText="1"/>
    </xf>
    <xf numFmtId="0" fontId="75" fillId="0" borderId="40" xfId="0" applyFont="1" applyBorder="1" applyAlignment="1">
      <alignment horizontal="center" vertical="center" textRotation="90" wrapText="1"/>
    </xf>
    <xf numFmtId="0" fontId="75" fillId="0" borderId="41" xfId="0" applyFont="1" applyBorder="1" applyAlignment="1">
      <alignment horizontal="center" vertical="center" textRotation="90" wrapText="1"/>
    </xf>
    <xf numFmtId="0" fontId="75" fillId="0" borderId="41" xfId="0" applyFont="1" applyBorder="1" applyAlignment="1">
      <alignment horizontal="center" vertical="center" textRotation="90"/>
    </xf>
    <xf numFmtId="0" fontId="75" fillId="0" borderId="0" xfId="0" applyFont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 textRotation="90"/>
    </xf>
    <xf numFmtId="0" fontId="75" fillId="0" borderId="27" xfId="0" applyFont="1" applyBorder="1" applyAlignment="1">
      <alignment horizontal="center" vertical="center" textRotation="90"/>
    </xf>
    <xf numFmtId="0" fontId="75" fillId="0" borderId="43" xfId="0" applyFont="1" applyBorder="1" applyAlignment="1">
      <alignment horizontal="center" vertical="center" textRotation="90"/>
    </xf>
    <xf numFmtId="0" fontId="75" fillId="0" borderId="27" xfId="0" applyFont="1" applyBorder="1" applyAlignment="1">
      <alignment horizontal="center" vertical="center" textRotation="90" wrapText="1"/>
    </xf>
    <xf numFmtId="0" fontId="75" fillId="0" borderId="43" xfId="0" applyFont="1" applyBorder="1" applyAlignment="1">
      <alignment horizontal="center" vertical="center" textRotation="90" wrapText="1"/>
    </xf>
    <xf numFmtId="0" fontId="75" fillId="0" borderId="27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 wrapText="1"/>
    </xf>
    <xf numFmtId="0" fontId="75" fillId="0" borderId="43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textRotation="90"/>
    </xf>
    <xf numFmtId="0" fontId="75" fillId="0" borderId="44" xfId="0" applyFont="1" applyBorder="1" applyAlignment="1">
      <alignment horizontal="center" vertical="center" textRotation="90"/>
    </xf>
    <xf numFmtId="0" fontId="75" fillId="0" borderId="45" xfId="0" applyFont="1" applyBorder="1" applyAlignment="1">
      <alignment horizontal="center" vertical="center" textRotation="90"/>
    </xf>
    <xf numFmtId="0" fontId="75" fillId="0" borderId="44" xfId="0" applyFont="1" applyBorder="1" applyAlignment="1">
      <alignment horizontal="center" vertical="center" textRotation="90" wrapText="1"/>
    </xf>
    <xf numFmtId="0" fontId="75" fillId="0" borderId="45" xfId="0" applyFont="1" applyBorder="1" applyAlignment="1">
      <alignment horizontal="center" vertical="center" textRotation="90" wrapText="1"/>
    </xf>
    <xf numFmtId="0" fontId="75" fillId="0" borderId="0" xfId="0" applyFont="1" applyAlignment="1">
      <alignment horizontal="center" vertical="center" textRotation="90" wrapText="1"/>
    </xf>
    <xf numFmtId="0" fontId="75" fillId="0" borderId="0" xfId="0" applyFont="1" applyAlignment="1">
      <alignment horizontal="center" vertical="center" textRotation="90"/>
    </xf>
    <xf numFmtId="0" fontId="79" fillId="0" borderId="27" xfId="0" applyFont="1" applyBorder="1" applyAlignment="1">
      <alignment horizontal="center" vertical="center"/>
    </xf>
    <xf numFmtId="0" fontId="79" fillId="0" borderId="42" xfId="0" applyFont="1" applyBorder="1" applyAlignment="1">
      <alignment horizontal="center" vertical="center"/>
    </xf>
    <xf numFmtId="0" fontId="79" fillId="0" borderId="43" xfId="0" applyFont="1" applyBorder="1" applyAlignment="1">
      <alignment horizontal="center" vertical="center"/>
    </xf>
    <xf numFmtId="0" fontId="75" fillId="0" borderId="39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8" fillId="0" borderId="39" xfId="0" applyFont="1" applyBorder="1" applyAlignment="1">
      <alignment horizontal="center" vertical="center" wrapText="1"/>
    </xf>
    <xf numFmtId="0" fontId="80" fillId="0" borderId="41" xfId="0" applyFont="1" applyBorder="1" applyAlignment="1">
      <alignment horizontal="center" vertical="center" wrapText="1"/>
    </xf>
    <xf numFmtId="0" fontId="80" fillId="0" borderId="40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0" fontId="81" fillId="0" borderId="39" xfId="0" applyFont="1" applyBorder="1" applyAlignment="1">
      <alignment horizontal="center" vertical="center" wrapText="1"/>
    </xf>
    <xf numFmtId="0" fontId="81" fillId="0" borderId="41" xfId="0" applyFont="1" applyBorder="1" applyAlignment="1">
      <alignment horizontal="center" vertical="center" wrapText="1"/>
    </xf>
    <xf numFmtId="0" fontId="81" fillId="0" borderId="40" xfId="0" applyFont="1" applyBorder="1" applyAlignment="1">
      <alignment horizontal="center" vertical="center" wrapText="1"/>
    </xf>
    <xf numFmtId="0" fontId="75" fillId="0" borderId="44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45" xfId="0" applyFont="1" applyBorder="1" applyAlignment="1">
      <alignment horizontal="center" vertical="center" wrapText="1"/>
    </xf>
    <xf numFmtId="0" fontId="80" fillId="0" borderId="44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45" xfId="0" applyFont="1" applyBorder="1" applyAlignment="1">
      <alignment horizontal="center" vertical="center" wrapText="1"/>
    </xf>
    <xf numFmtId="0" fontId="75" fillId="0" borderId="44" xfId="0" applyFont="1" applyBorder="1" applyAlignment="1">
      <alignment horizontal="center" vertical="center"/>
    </xf>
    <xf numFmtId="0" fontId="75" fillId="0" borderId="45" xfId="0" applyFont="1" applyBorder="1" applyAlignment="1">
      <alignment horizontal="center" vertical="center"/>
    </xf>
    <xf numFmtId="0" fontId="75" fillId="0" borderId="0" xfId="0" applyFont="1" applyAlignment="1">
      <alignment/>
    </xf>
    <xf numFmtId="0" fontId="81" fillId="0" borderId="46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81" fillId="0" borderId="47" xfId="0" applyFont="1" applyBorder="1" applyAlignment="1">
      <alignment horizontal="center" vertical="center" wrapText="1"/>
    </xf>
    <xf numFmtId="0" fontId="75" fillId="0" borderId="48" xfId="0" applyFont="1" applyBorder="1" applyAlignment="1">
      <alignment horizontal="center" vertical="center" textRotation="90"/>
    </xf>
    <xf numFmtId="0" fontId="75" fillId="0" borderId="46" xfId="0" applyFont="1" applyBorder="1" applyAlignment="1">
      <alignment horizontal="center" vertical="center" textRotation="90"/>
    </xf>
    <xf numFmtId="0" fontId="75" fillId="0" borderId="47" xfId="0" applyFont="1" applyBorder="1" applyAlignment="1">
      <alignment horizontal="center" vertical="center" textRotation="90"/>
    </xf>
    <xf numFmtId="0" fontId="75" fillId="0" borderId="46" xfId="0" applyFont="1" applyBorder="1" applyAlignment="1">
      <alignment horizontal="center" vertical="center" textRotation="90" wrapText="1"/>
    </xf>
    <xf numFmtId="0" fontId="75" fillId="0" borderId="47" xfId="0" applyFont="1" applyBorder="1" applyAlignment="1">
      <alignment horizontal="center" vertical="center" textRotation="90" wrapText="1"/>
    </xf>
    <xf numFmtId="0" fontId="75" fillId="0" borderId="24" xfId="0" applyFont="1" applyBorder="1" applyAlignment="1">
      <alignment horizontal="center" vertical="center" textRotation="90" wrapText="1"/>
    </xf>
    <xf numFmtId="0" fontId="75" fillId="0" borderId="24" xfId="0" applyFont="1" applyBorder="1" applyAlignment="1">
      <alignment horizontal="center" vertical="center" textRotation="90"/>
    </xf>
    <xf numFmtId="0" fontId="79" fillId="0" borderId="27" xfId="0" applyFont="1" applyBorder="1" applyAlignment="1">
      <alignment horizontal="center"/>
    </xf>
    <xf numFmtId="0" fontId="79" fillId="0" borderId="42" xfId="0" applyFont="1" applyBorder="1" applyAlignment="1">
      <alignment horizontal="center"/>
    </xf>
    <xf numFmtId="0" fontId="79" fillId="0" borderId="43" xfId="0" applyFont="1" applyBorder="1" applyAlignment="1">
      <alignment horizontal="center"/>
    </xf>
    <xf numFmtId="0" fontId="75" fillId="0" borderId="25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75" fillId="0" borderId="27" xfId="0" applyFont="1" applyBorder="1" applyAlignment="1">
      <alignment horizontal="left" vertical="center"/>
    </xf>
    <xf numFmtId="0" fontId="75" fillId="0" borderId="42" xfId="0" applyFont="1" applyBorder="1" applyAlignment="1">
      <alignment horizontal="left" vertical="center"/>
    </xf>
    <xf numFmtId="0" fontId="75" fillId="0" borderId="43" xfId="0" applyFont="1" applyBorder="1" applyAlignment="1">
      <alignment horizontal="left" vertical="center"/>
    </xf>
    <xf numFmtId="0" fontId="75" fillId="0" borderId="46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  <xf numFmtId="0" fontId="80" fillId="0" borderId="46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80" fillId="0" borderId="47" xfId="0" applyFont="1" applyBorder="1" applyAlignment="1">
      <alignment horizontal="center" vertical="center" wrapText="1"/>
    </xf>
    <xf numFmtId="0" fontId="75" fillId="0" borderId="46" xfId="0" applyFont="1" applyBorder="1" applyAlignment="1">
      <alignment horizontal="center" vertical="center"/>
    </xf>
    <xf numFmtId="0" fontId="75" fillId="0" borderId="47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5" fillId="0" borderId="27" xfId="0" applyFont="1" applyBorder="1" applyAlignment="1">
      <alignment horizontal="center"/>
    </xf>
    <xf numFmtId="0" fontId="75" fillId="0" borderId="47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tabSelected="1" zoomScalePageLayoutView="0" workbookViewId="0" topLeftCell="A1">
      <selection activeCell="AD38" sqref="AD38"/>
    </sheetView>
  </sheetViews>
  <sheetFormatPr defaultColWidth="9.00390625" defaultRowHeight="12.75"/>
  <cols>
    <col min="1" max="1" width="2.75390625" style="125" customWidth="1"/>
    <col min="2" max="9" width="2.375" style="125" customWidth="1"/>
    <col min="10" max="10" width="3.375" style="125" customWidth="1"/>
    <col min="11" max="11" width="3.125" style="125" customWidth="1"/>
    <col min="12" max="53" width="2.375" style="125" customWidth="1"/>
    <col min="54" max="16384" width="9.125" style="125" customWidth="1"/>
  </cols>
  <sheetData>
    <row r="1" spans="2:39" s="88" customFormat="1" ht="12">
      <c r="B1" s="89" t="s">
        <v>174</v>
      </c>
      <c r="C1" s="90"/>
      <c r="D1" s="90"/>
      <c r="E1" s="90"/>
      <c r="F1" s="90"/>
      <c r="G1" s="90"/>
      <c r="H1" s="90"/>
      <c r="I1" s="90"/>
      <c r="J1" s="90"/>
      <c r="K1" s="90"/>
      <c r="O1" s="90" t="s">
        <v>0</v>
      </c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M1" s="88" t="s">
        <v>175</v>
      </c>
    </row>
    <row r="2" spans="7:39" s="88" customFormat="1" ht="12.75">
      <c r="G2" s="89" t="s">
        <v>176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M2" s="88" t="s">
        <v>177</v>
      </c>
    </row>
    <row r="3" spans="2:39" s="88" customFormat="1" ht="12">
      <c r="B3" s="90" t="s">
        <v>178</v>
      </c>
      <c r="C3" s="90"/>
      <c r="D3" s="90"/>
      <c r="E3" s="90"/>
      <c r="F3" s="90"/>
      <c r="G3" s="90"/>
      <c r="H3" s="90"/>
      <c r="I3" s="90"/>
      <c r="J3" s="90"/>
      <c r="K3" s="90"/>
      <c r="O3" s="89" t="s">
        <v>1</v>
      </c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M3" s="88" t="s">
        <v>179</v>
      </c>
    </row>
    <row r="4" spans="3:36" s="88" customFormat="1" ht="12">
      <c r="C4" s="92"/>
      <c r="D4" s="92"/>
      <c r="E4" s="92"/>
      <c r="F4" s="88" t="s">
        <v>180</v>
      </c>
      <c r="O4" s="90" t="s">
        <v>181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</row>
    <row r="5" spans="15:36" s="88" customFormat="1" ht="12">
      <c r="O5" s="90" t="s">
        <v>182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</row>
    <row r="6" spans="15:36" s="88" customFormat="1" ht="12">
      <c r="O6" s="90" t="s">
        <v>183</v>
      </c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</row>
    <row r="7" spans="15:36" s="88" customFormat="1" ht="12">
      <c r="O7" s="90" t="s">
        <v>184</v>
      </c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</row>
    <row r="8" spans="15:36" s="88" customFormat="1" ht="12">
      <c r="O8" s="90" t="s">
        <v>185</v>
      </c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</row>
    <row r="9" spans="15:36" s="88" customFormat="1" ht="12"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</row>
    <row r="10" spans="1:53" s="88" customFormat="1" ht="12.75" thickBot="1">
      <c r="A10" s="94" t="s">
        <v>186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</row>
    <row r="11" spans="1:53" s="103" customFormat="1" ht="18" customHeight="1" thickBot="1">
      <c r="A11" s="95" t="s">
        <v>2</v>
      </c>
      <c r="B11" s="96" t="s">
        <v>3</v>
      </c>
      <c r="C11" s="96"/>
      <c r="D11" s="96"/>
      <c r="E11" s="97"/>
      <c r="F11" s="98" t="s">
        <v>187</v>
      </c>
      <c r="G11" s="96" t="s">
        <v>4</v>
      </c>
      <c r="H11" s="96"/>
      <c r="I11" s="96"/>
      <c r="J11" s="99" t="s">
        <v>188</v>
      </c>
      <c r="K11" s="100" t="s">
        <v>5</v>
      </c>
      <c r="L11" s="101"/>
      <c r="M11" s="101"/>
      <c r="N11" s="102"/>
      <c r="O11" s="96" t="s">
        <v>6</v>
      </c>
      <c r="P11" s="96"/>
      <c r="Q11" s="96"/>
      <c r="R11" s="97"/>
      <c r="S11" s="98" t="s">
        <v>189</v>
      </c>
      <c r="T11" s="96" t="s">
        <v>7</v>
      </c>
      <c r="U11" s="96"/>
      <c r="V11" s="96"/>
      <c r="W11" s="99" t="s">
        <v>190</v>
      </c>
      <c r="X11" s="96" t="s">
        <v>8</v>
      </c>
      <c r="Y11" s="96"/>
      <c r="Z11" s="96"/>
      <c r="AA11" s="99" t="s">
        <v>191</v>
      </c>
      <c r="AB11" s="96" t="s">
        <v>9</v>
      </c>
      <c r="AC11" s="96"/>
      <c r="AD11" s="96"/>
      <c r="AE11" s="97"/>
      <c r="AF11" s="98" t="s">
        <v>192</v>
      </c>
      <c r="AG11" s="96" t="s">
        <v>10</v>
      </c>
      <c r="AH11" s="96"/>
      <c r="AI11" s="96"/>
      <c r="AJ11" s="99" t="s">
        <v>193</v>
      </c>
      <c r="AK11" s="100" t="s">
        <v>11</v>
      </c>
      <c r="AL11" s="101"/>
      <c r="AM11" s="101"/>
      <c r="AN11" s="102"/>
      <c r="AO11" s="96" t="s">
        <v>12</v>
      </c>
      <c r="AP11" s="96"/>
      <c r="AQ11" s="96"/>
      <c r="AR11" s="97"/>
      <c r="AS11" s="98" t="s">
        <v>194</v>
      </c>
      <c r="AT11" s="96" t="s">
        <v>13</v>
      </c>
      <c r="AU11" s="96"/>
      <c r="AV11" s="96"/>
      <c r="AW11" s="99" t="s">
        <v>195</v>
      </c>
      <c r="AX11" s="96" t="s">
        <v>14</v>
      </c>
      <c r="AY11" s="96"/>
      <c r="AZ11" s="96"/>
      <c r="BA11" s="96"/>
    </row>
    <row r="12" spans="1:53" s="103" customFormat="1" ht="27" thickBot="1">
      <c r="A12" s="104"/>
      <c r="B12" s="105" t="s">
        <v>15</v>
      </c>
      <c r="C12" s="106" t="s">
        <v>196</v>
      </c>
      <c r="D12" s="106" t="s">
        <v>197</v>
      </c>
      <c r="E12" s="107" t="s">
        <v>198</v>
      </c>
      <c r="F12" s="98"/>
      <c r="G12" s="105" t="s">
        <v>199</v>
      </c>
      <c r="H12" s="106" t="s">
        <v>200</v>
      </c>
      <c r="I12" s="107" t="s">
        <v>201</v>
      </c>
      <c r="J12" s="108"/>
      <c r="K12" s="109" t="s">
        <v>202</v>
      </c>
      <c r="L12" s="110" t="s">
        <v>203</v>
      </c>
      <c r="M12" s="110" t="s">
        <v>204</v>
      </c>
      <c r="N12" s="111" t="s">
        <v>205</v>
      </c>
      <c r="O12" s="112" t="s">
        <v>15</v>
      </c>
      <c r="P12" s="113" t="s">
        <v>196</v>
      </c>
      <c r="Q12" s="113" t="s">
        <v>197</v>
      </c>
      <c r="R12" s="114" t="s">
        <v>198</v>
      </c>
      <c r="S12" s="98"/>
      <c r="T12" s="112" t="s">
        <v>206</v>
      </c>
      <c r="U12" s="113" t="s">
        <v>207</v>
      </c>
      <c r="V12" s="114" t="s">
        <v>208</v>
      </c>
      <c r="W12" s="99"/>
      <c r="X12" s="112" t="s">
        <v>209</v>
      </c>
      <c r="Y12" s="113" t="s">
        <v>210</v>
      </c>
      <c r="Z12" s="114" t="s">
        <v>211</v>
      </c>
      <c r="AA12" s="99"/>
      <c r="AB12" s="105" t="s">
        <v>209</v>
      </c>
      <c r="AC12" s="106" t="s">
        <v>210</v>
      </c>
      <c r="AD12" s="106" t="s">
        <v>211</v>
      </c>
      <c r="AE12" s="107" t="s">
        <v>212</v>
      </c>
      <c r="AF12" s="115"/>
      <c r="AG12" s="105" t="s">
        <v>199</v>
      </c>
      <c r="AH12" s="106" t="s">
        <v>200</v>
      </c>
      <c r="AI12" s="107" t="s">
        <v>201</v>
      </c>
      <c r="AJ12" s="108"/>
      <c r="AK12" s="109" t="s">
        <v>213</v>
      </c>
      <c r="AL12" s="110" t="s">
        <v>214</v>
      </c>
      <c r="AM12" s="110" t="s">
        <v>215</v>
      </c>
      <c r="AN12" s="111" t="s">
        <v>216</v>
      </c>
      <c r="AO12" s="105" t="s">
        <v>15</v>
      </c>
      <c r="AP12" s="106" t="s">
        <v>196</v>
      </c>
      <c r="AQ12" s="106" t="s">
        <v>197</v>
      </c>
      <c r="AR12" s="107" t="s">
        <v>198</v>
      </c>
      <c r="AS12" s="115"/>
      <c r="AT12" s="105" t="s">
        <v>199</v>
      </c>
      <c r="AU12" s="106" t="s">
        <v>200</v>
      </c>
      <c r="AV12" s="107" t="s">
        <v>201</v>
      </c>
      <c r="AW12" s="108"/>
      <c r="AX12" s="112" t="s">
        <v>209</v>
      </c>
      <c r="AY12" s="113" t="s">
        <v>210</v>
      </c>
      <c r="AZ12" s="113" t="s">
        <v>211</v>
      </c>
      <c r="BA12" s="114" t="s">
        <v>217</v>
      </c>
    </row>
    <row r="13" spans="1:53" s="103" customFormat="1" ht="15">
      <c r="A13" s="104"/>
      <c r="B13" s="116">
        <v>1</v>
      </c>
      <c r="C13" s="117">
        <v>2</v>
      </c>
      <c r="D13" s="117">
        <v>3</v>
      </c>
      <c r="E13" s="118">
        <v>4</v>
      </c>
      <c r="F13" s="116">
        <v>5</v>
      </c>
      <c r="G13" s="117">
        <v>6</v>
      </c>
      <c r="H13" s="117">
        <v>7</v>
      </c>
      <c r="I13" s="118">
        <v>8</v>
      </c>
      <c r="J13" s="116">
        <v>9</v>
      </c>
      <c r="K13" s="119">
        <v>10</v>
      </c>
      <c r="L13" s="117">
        <v>11</v>
      </c>
      <c r="M13" s="119">
        <v>12</v>
      </c>
      <c r="N13" s="118">
        <v>13</v>
      </c>
      <c r="O13" s="120">
        <v>14</v>
      </c>
      <c r="P13" s="117">
        <v>15</v>
      </c>
      <c r="Q13" s="117">
        <v>16</v>
      </c>
      <c r="R13" s="118">
        <v>17</v>
      </c>
      <c r="S13" s="116">
        <v>18</v>
      </c>
      <c r="T13" s="117">
        <v>19</v>
      </c>
      <c r="U13" s="117">
        <v>20</v>
      </c>
      <c r="V13" s="117">
        <v>21</v>
      </c>
      <c r="W13" s="118">
        <v>22</v>
      </c>
      <c r="X13" s="116">
        <v>23</v>
      </c>
      <c r="Y13" s="117">
        <v>24</v>
      </c>
      <c r="Z13" s="117">
        <v>25</v>
      </c>
      <c r="AA13" s="118">
        <v>26</v>
      </c>
      <c r="AB13" s="116">
        <v>27</v>
      </c>
      <c r="AC13" s="117">
        <v>28</v>
      </c>
      <c r="AD13" s="117">
        <v>29</v>
      </c>
      <c r="AE13" s="118">
        <v>30</v>
      </c>
      <c r="AF13" s="116">
        <v>31</v>
      </c>
      <c r="AG13" s="117">
        <v>32</v>
      </c>
      <c r="AH13" s="117">
        <v>33</v>
      </c>
      <c r="AI13" s="118">
        <v>34</v>
      </c>
      <c r="AJ13" s="116">
        <v>35</v>
      </c>
      <c r="AK13" s="117">
        <v>36</v>
      </c>
      <c r="AL13" s="117">
        <v>37</v>
      </c>
      <c r="AM13" s="117">
        <v>38</v>
      </c>
      <c r="AN13" s="118">
        <v>39</v>
      </c>
      <c r="AO13" s="116">
        <v>40</v>
      </c>
      <c r="AP13" s="117">
        <v>41</v>
      </c>
      <c r="AQ13" s="117">
        <v>42</v>
      </c>
      <c r="AR13" s="118">
        <v>43</v>
      </c>
      <c r="AS13" s="116">
        <v>44</v>
      </c>
      <c r="AT13" s="117">
        <v>45</v>
      </c>
      <c r="AU13" s="117">
        <v>46</v>
      </c>
      <c r="AV13" s="117">
        <v>47</v>
      </c>
      <c r="AW13" s="118">
        <v>48</v>
      </c>
      <c r="AX13" s="116">
        <v>49</v>
      </c>
      <c r="AY13" s="117">
        <v>50</v>
      </c>
      <c r="AZ13" s="117">
        <v>51</v>
      </c>
      <c r="BA13" s="118">
        <v>52</v>
      </c>
    </row>
    <row r="14" spans="1:53" s="103" customFormat="1" ht="15">
      <c r="A14" s="121">
        <v>1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 t="s">
        <v>21</v>
      </c>
      <c r="R14" s="121" t="s">
        <v>21</v>
      </c>
      <c r="S14" s="121" t="s">
        <v>19</v>
      </c>
      <c r="T14" s="121" t="s">
        <v>19</v>
      </c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2" t="s">
        <v>218</v>
      </c>
      <c r="AL14" s="121"/>
      <c r="AM14" s="121"/>
      <c r="AN14" s="121"/>
      <c r="AO14" s="121"/>
      <c r="AP14" s="121" t="s">
        <v>21</v>
      </c>
      <c r="AQ14" s="121" t="s">
        <v>21</v>
      </c>
      <c r="AR14" s="121" t="s">
        <v>21</v>
      </c>
      <c r="AS14" s="121" t="s">
        <v>19</v>
      </c>
      <c r="AT14" s="121" t="s">
        <v>19</v>
      </c>
      <c r="AU14" s="121" t="s">
        <v>19</v>
      </c>
      <c r="AV14" s="121" t="s">
        <v>19</v>
      </c>
      <c r="AW14" s="121" t="s">
        <v>19</v>
      </c>
      <c r="AX14" s="121" t="s">
        <v>19</v>
      </c>
      <c r="AY14" s="121" t="s">
        <v>19</v>
      </c>
      <c r="AZ14" s="121" t="s">
        <v>19</v>
      </c>
      <c r="BA14" s="121" t="s">
        <v>19</v>
      </c>
    </row>
    <row r="15" spans="1:53" s="103" customFormat="1" ht="15">
      <c r="A15" s="121">
        <v>2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 t="s">
        <v>21</v>
      </c>
      <c r="R15" s="121" t="s">
        <v>21</v>
      </c>
      <c r="S15" s="121" t="s">
        <v>19</v>
      </c>
      <c r="T15" s="121" t="s">
        <v>19</v>
      </c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2" t="s">
        <v>218</v>
      </c>
      <c r="AL15" s="121"/>
      <c r="AM15" s="121"/>
      <c r="AN15" s="121"/>
      <c r="AO15" s="121"/>
      <c r="AP15" s="121" t="s">
        <v>21</v>
      </c>
      <c r="AQ15" s="121" t="s">
        <v>21</v>
      </c>
      <c r="AR15" s="121" t="s">
        <v>21</v>
      </c>
      <c r="AS15" s="121" t="s">
        <v>19</v>
      </c>
      <c r="AT15" s="121" t="s">
        <v>19</v>
      </c>
      <c r="AU15" s="121" t="s">
        <v>19</v>
      </c>
      <c r="AV15" s="121" t="s">
        <v>19</v>
      </c>
      <c r="AW15" s="121" t="s">
        <v>19</v>
      </c>
      <c r="AX15" s="121" t="s">
        <v>19</v>
      </c>
      <c r="AY15" s="121" t="s">
        <v>19</v>
      </c>
      <c r="AZ15" s="121" t="s">
        <v>19</v>
      </c>
      <c r="BA15" s="121" t="s">
        <v>19</v>
      </c>
    </row>
    <row r="16" spans="1:53" s="103" customFormat="1" ht="15">
      <c r="A16" s="121">
        <v>3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3"/>
      <c r="M16" s="123"/>
      <c r="N16" s="121"/>
      <c r="O16" s="121"/>
      <c r="P16" s="121"/>
      <c r="Q16" s="121" t="s">
        <v>21</v>
      </c>
      <c r="R16" s="121" t="s">
        <v>21</v>
      </c>
      <c r="S16" s="121" t="s">
        <v>19</v>
      </c>
      <c r="T16" s="121" t="s">
        <v>19</v>
      </c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2" t="s">
        <v>219</v>
      </c>
      <c r="AH16" s="122" t="s">
        <v>219</v>
      </c>
      <c r="AI16" s="121"/>
      <c r="AJ16" s="121"/>
      <c r="AK16" s="122" t="s">
        <v>218</v>
      </c>
      <c r="AL16" s="121"/>
      <c r="AM16" s="121"/>
      <c r="AN16" s="121"/>
      <c r="AO16" s="121"/>
      <c r="AP16" s="121" t="s">
        <v>21</v>
      </c>
      <c r="AQ16" s="121" t="s">
        <v>21</v>
      </c>
      <c r="AR16" s="121" t="s">
        <v>21</v>
      </c>
      <c r="AS16" s="121" t="s">
        <v>19</v>
      </c>
      <c r="AT16" s="121" t="s">
        <v>19</v>
      </c>
      <c r="AU16" s="121" t="s">
        <v>19</v>
      </c>
      <c r="AV16" s="121" t="s">
        <v>19</v>
      </c>
      <c r="AW16" s="121" t="s">
        <v>19</v>
      </c>
      <c r="AX16" s="121" t="s">
        <v>19</v>
      </c>
      <c r="AY16" s="121" t="s">
        <v>19</v>
      </c>
      <c r="AZ16" s="121" t="s">
        <v>19</v>
      </c>
      <c r="BA16" s="121" t="s">
        <v>19</v>
      </c>
    </row>
    <row r="17" spans="1:53" s="103" customFormat="1" ht="15">
      <c r="A17" s="121">
        <v>4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2"/>
      <c r="L17" s="122" t="s">
        <v>219</v>
      </c>
      <c r="M17" s="122" t="s">
        <v>219</v>
      </c>
      <c r="N17" s="121"/>
      <c r="O17" s="121"/>
      <c r="P17" s="121"/>
      <c r="Q17" s="121" t="s">
        <v>21</v>
      </c>
      <c r="R17" s="121" t="s">
        <v>21</v>
      </c>
      <c r="S17" s="121" t="s">
        <v>19</v>
      </c>
      <c r="T17" s="121" t="s">
        <v>19</v>
      </c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3"/>
      <c r="AF17" s="123"/>
      <c r="AG17" s="123"/>
      <c r="AH17" s="123"/>
      <c r="AI17" s="123"/>
      <c r="AJ17" s="123" t="s">
        <v>21</v>
      </c>
      <c r="AK17" s="123" t="s">
        <v>21</v>
      </c>
      <c r="AL17" s="123" t="s">
        <v>220</v>
      </c>
      <c r="AM17" s="123" t="s">
        <v>220</v>
      </c>
      <c r="AN17" s="123" t="s">
        <v>220</v>
      </c>
      <c r="AO17" s="123" t="s">
        <v>220</v>
      </c>
      <c r="AP17" s="123" t="s">
        <v>220</v>
      </c>
      <c r="AQ17" s="123" t="s">
        <v>220</v>
      </c>
      <c r="AR17" s="123" t="s">
        <v>221</v>
      </c>
      <c r="AS17" s="124"/>
      <c r="AT17" s="124"/>
      <c r="AU17" s="121"/>
      <c r="AV17" s="121"/>
      <c r="AW17" s="121"/>
      <c r="AX17" s="121"/>
      <c r="AY17" s="121"/>
      <c r="AZ17" s="121"/>
      <c r="BA17" s="121"/>
    </row>
    <row r="18" ht="9.75" customHeight="1" thickBot="1"/>
    <row r="19" spans="1:44" ht="13.5" customHeight="1" thickBot="1">
      <c r="A19" s="126" t="s">
        <v>17</v>
      </c>
      <c r="B19" s="126"/>
      <c r="C19" s="126"/>
      <c r="D19" s="127"/>
      <c r="E19" s="128"/>
      <c r="G19" s="127" t="s">
        <v>222</v>
      </c>
      <c r="N19" s="129" t="s">
        <v>21</v>
      </c>
      <c r="O19" s="127" t="s">
        <v>223</v>
      </c>
      <c r="U19" s="129" t="s">
        <v>20</v>
      </c>
      <c r="W19" s="127" t="s">
        <v>224</v>
      </c>
      <c r="Z19" s="130" t="s">
        <v>225</v>
      </c>
      <c r="AA19" s="131"/>
      <c r="AB19" s="132" t="s">
        <v>226</v>
      </c>
      <c r="AC19" s="131"/>
      <c r="AD19" s="131"/>
      <c r="AE19" s="131"/>
      <c r="AF19" s="133" t="s">
        <v>227</v>
      </c>
      <c r="AG19" s="127" t="s">
        <v>228</v>
      </c>
      <c r="AH19" s="132"/>
      <c r="AI19" s="132"/>
      <c r="AJ19" s="132"/>
      <c r="AK19" s="131"/>
      <c r="AL19" s="131"/>
      <c r="AM19" s="131"/>
      <c r="AN19" s="129" t="s">
        <v>221</v>
      </c>
      <c r="AO19" s="131"/>
      <c r="AP19" s="132" t="s">
        <v>229</v>
      </c>
      <c r="AQ19" s="131"/>
      <c r="AR19" s="131"/>
    </row>
    <row r="21" spans="2:53" s="134" customFormat="1" ht="12.75" thickBot="1">
      <c r="B21" s="134" t="s">
        <v>230</v>
      </c>
      <c r="U21" s="94" t="s">
        <v>231</v>
      </c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K21" s="94" t="s">
        <v>232</v>
      </c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</row>
    <row r="22" spans="1:53" s="141" customFormat="1" ht="34.5" customHeight="1" thickBot="1">
      <c r="A22" s="115" t="s">
        <v>2</v>
      </c>
      <c r="B22" s="115" t="s">
        <v>233</v>
      </c>
      <c r="C22" s="135" t="s">
        <v>16</v>
      </c>
      <c r="D22" s="136"/>
      <c r="E22" s="135" t="s">
        <v>22</v>
      </c>
      <c r="F22" s="136"/>
      <c r="G22" s="137" t="s">
        <v>234</v>
      </c>
      <c r="H22" s="138"/>
      <c r="I22" s="135" t="s">
        <v>235</v>
      </c>
      <c r="J22" s="136"/>
      <c r="K22" s="137" t="s">
        <v>236</v>
      </c>
      <c r="L22" s="139"/>
      <c r="M22" s="138"/>
      <c r="N22" s="137" t="s">
        <v>237</v>
      </c>
      <c r="O22" s="138"/>
      <c r="P22" s="135" t="s">
        <v>238</v>
      </c>
      <c r="Q22" s="140"/>
      <c r="R22" s="136"/>
      <c r="U22" s="142" t="s">
        <v>239</v>
      </c>
      <c r="V22" s="143"/>
      <c r="W22" s="143"/>
      <c r="X22" s="143"/>
      <c r="Y22" s="143"/>
      <c r="Z22" s="143"/>
      <c r="AA22" s="143"/>
      <c r="AB22" s="143"/>
      <c r="AC22" s="144"/>
      <c r="AD22" s="145" t="s">
        <v>233</v>
      </c>
      <c r="AE22" s="145"/>
      <c r="AF22" s="146" t="s">
        <v>240</v>
      </c>
      <c r="AG22" s="147"/>
      <c r="AH22" s="148" t="s">
        <v>241</v>
      </c>
      <c r="AI22" s="149"/>
      <c r="AK22" s="150" t="s">
        <v>242</v>
      </c>
      <c r="AL22" s="151"/>
      <c r="AM22" s="151"/>
      <c r="AN22" s="151"/>
      <c r="AO22" s="151"/>
      <c r="AP22" s="151"/>
      <c r="AQ22" s="152"/>
      <c r="AR22" s="150" t="s">
        <v>243</v>
      </c>
      <c r="AS22" s="151"/>
      <c r="AT22" s="151"/>
      <c r="AU22" s="152"/>
      <c r="AV22" s="146" t="s">
        <v>233</v>
      </c>
      <c r="AW22" s="147"/>
      <c r="AX22" s="146" t="s">
        <v>240</v>
      </c>
      <c r="AY22" s="147"/>
      <c r="AZ22" s="148" t="s">
        <v>241</v>
      </c>
      <c r="BA22" s="149"/>
    </row>
    <row r="23" spans="1:53" s="141" customFormat="1" ht="15.75" customHeight="1" thickBot="1">
      <c r="A23" s="153"/>
      <c r="B23" s="153"/>
      <c r="C23" s="154"/>
      <c r="D23" s="155"/>
      <c r="E23" s="154"/>
      <c r="F23" s="155"/>
      <c r="G23" s="156"/>
      <c r="H23" s="157"/>
      <c r="I23" s="154"/>
      <c r="J23" s="155"/>
      <c r="K23" s="156"/>
      <c r="L23" s="158"/>
      <c r="M23" s="157"/>
      <c r="N23" s="156"/>
      <c r="O23" s="157"/>
      <c r="P23" s="154"/>
      <c r="Q23" s="159"/>
      <c r="R23" s="155"/>
      <c r="U23" s="160" t="s">
        <v>18</v>
      </c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2"/>
      <c r="AK23" s="163" t="s">
        <v>244</v>
      </c>
      <c r="AL23" s="164"/>
      <c r="AM23" s="164"/>
      <c r="AN23" s="164"/>
      <c r="AO23" s="164"/>
      <c r="AP23" s="164"/>
      <c r="AQ23" s="165"/>
      <c r="AR23" s="166" t="s">
        <v>245</v>
      </c>
      <c r="AS23" s="167"/>
      <c r="AT23" s="167"/>
      <c r="AU23" s="168"/>
      <c r="AV23" s="169">
        <v>8</v>
      </c>
      <c r="AW23" s="170"/>
      <c r="AX23" s="169">
        <v>1</v>
      </c>
      <c r="AY23" s="170"/>
      <c r="AZ23" s="169">
        <v>1.5</v>
      </c>
      <c r="BA23" s="170"/>
    </row>
    <row r="24" spans="1:53" s="141" customFormat="1" ht="14.25" customHeight="1" thickBot="1">
      <c r="A24" s="153"/>
      <c r="B24" s="153"/>
      <c r="C24" s="154"/>
      <c r="D24" s="155"/>
      <c r="E24" s="154"/>
      <c r="F24" s="155"/>
      <c r="G24" s="156"/>
      <c r="H24" s="157"/>
      <c r="I24" s="154"/>
      <c r="J24" s="155"/>
      <c r="K24" s="156"/>
      <c r="L24" s="158"/>
      <c r="M24" s="157"/>
      <c r="N24" s="156"/>
      <c r="O24" s="157"/>
      <c r="P24" s="154"/>
      <c r="Q24" s="159"/>
      <c r="R24" s="155"/>
      <c r="U24" s="171" t="s">
        <v>246</v>
      </c>
      <c r="V24" s="172"/>
      <c r="W24" s="172"/>
      <c r="X24" s="172"/>
      <c r="Y24" s="172"/>
      <c r="Z24" s="172"/>
      <c r="AA24" s="172"/>
      <c r="AB24" s="172"/>
      <c r="AC24" s="173"/>
      <c r="AD24" s="142">
        <v>6</v>
      </c>
      <c r="AE24" s="144"/>
      <c r="AF24" s="142">
        <v>2</v>
      </c>
      <c r="AG24" s="144"/>
      <c r="AH24" s="142">
        <v>3</v>
      </c>
      <c r="AI24" s="144"/>
      <c r="AK24" s="174"/>
      <c r="AL24" s="175"/>
      <c r="AM24" s="175"/>
      <c r="AN24" s="175"/>
      <c r="AO24" s="175"/>
      <c r="AP24" s="175"/>
      <c r="AQ24" s="176"/>
      <c r="AR24" s="177"/>
      <c r="AS24" s="178"/>
      <c r="AT24" s="178"/>
      <c r="AU24" s="179"/>
      <c r="AV24" s="180"/>
      <c r="AW24" s="181"/>
      <c r="AX24" s="180"/>
      <c r="AY24" s="181"/>
      <c r="AZ24" s="180"/>
      <c r="BA24" s="181"/>
    </row>
    <row r="25" spans="1:53" s="182" customFormat="1" ht="12" customHeight="1" thickBot="1">
      <c r="A25" s="153"/>
      <c r="B25" s="153"/>
      <c r="C25" s="154"/>
      <c r="D25" s="155"/>
      <c r="E25" s="154"/>
      <c r="F25" s="155"/>
      <c r="G25" s="156"/>
      <c r="H25" s="157"/>
      <c r="I25" s="154"/>
      <c r="J25" s="155"/>
      <c r="K25" s="156"/>
      <c r="L25" s="158"/>
      <c r="M25" s="157"/>
      <c r="N25" s="156"/>
      <c r="O25" s="157"/>
      <c r="P25" s="154"/>
      <c r="Q25" s="159"/>
      <c r="R25" s="155"/>
      <c r="U25" s="183"/>
      <c r="V25" s="184"/>
      <c r="W25" s="184"/>
      <c r="X25" s="184"/>
      <c r="Y25" s="184"/>
      <c r="Z25" s="184"/>
      <c r="AA25" s="184"/>
      <c r="AB25" s="184"/>
      <c r="AC25" s="185"/>
      <c r="AD25" s="142">
        <v>7</v>
      </c>
      <c r="AE25" s="144"/>
      <c r="AF25" s="142">
        <v>2</v>
      </c>
      <c r="AG25" s="144"/>
      <c r="AH25" s="142">
        <v>3</v>
      </c>
      <c r="AI25" s="144"/>
      <c r="AK25" s="174"/>
      <c r="AL25" s="175"/>
      <c r="AM25" s="175"/>
      <c r="AN25" s="175"/>
      <c r="AO25" s="175"/>
      <c r="AP25" s="175"/>
      <c r="AQ25" s="176"/>
      <c r="AR25" s="177"/>
      <c r="AS25" s="178"/>
      <c r="AT25" s="178"/>
      <c r="AU25" s="179"/>
      <c r="AV25" s="180"/>
      <c r="AW25" s="181"/>
      <c r="AX25" s="180"/>
      <c r="AY25" s="181"/>
      <c r="AZ25" s="180"/>
      <c r="BA25" s="181"/>
    </row>
    <row r="26" spans="1:53" s="182" customFormat="1" ht="12" thickBot="1">
      <c r="A26" s="186"/>
      <c r="B26" s="186"/>
      <c r="C26" s="187"/>
      <c r="D26" s="188"/>
      <c r="E26" s="187"/>
      <c r="F26" s="188"/>
      <c r="G26" s="189"/>
      <c r="H26" s="190"/>
      <c r="I26" s="187"/>
      <c r="J26" s="188"/>
      <c r="K26" s="189"/>
      <c r="L26" s="191"/>
      <c r="M26" s="190"/>
      <c r="N26" s="189"/>
      <c r="O26" s="190"/>
      <c r="P26" s="187"/>
      <c r="Q26" s="192"/>
      <c r="R26" s="188"/>
      <c r="U26" s="193" t="s">
        <v>247</v>
      </c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5"/>
      <c r="AK26" s="174"/>
      <c r="AL26" s="175"/>
      <c r="AM26" s="175"/>
      <c r="AN26" s="175"/>
      <c r="AO26" s="175"/>
      <c r="AP26" s="175"/>
      <c r="AQ26" s="176"/>
      <c r="AR26" s="177"/>
      <c r="AS26" s="178"/>
      <c r="AT26" s="178"/>
      <c r="AU26" s="179"/>
      <c r="AV26" s="180"/>
      <c r="AW26" s="181"/>
      <c r="AX26" s="180"/>
      <c r="AY26" s="181"/>
      <c r="AZ26" s="180"/>
      <c r="BA26" s="181"/>
    </row>
    <row r="27" spans="1:53" s="182" customFormat="1" ht="12" thickBot="1">
      <c r="A27" s="196">
        <v>1</v>
      </c>
      <c r="B27" s="197">
        <v>1</v>
      </c>
      <c r="C27" s="142">
        <v>15</v>
      </c>
      <c r="D27" s="144"/>
      <c r="E27" s="142">
        <v>2</v>
      </c>
      <c r="F27" s="144"/>
      <c r="G27" s="142"/>
      <c r="H27" s="144"/>
      <c r="I27" s="142"/>
      <c r="J27" s="144"/>
      <c r="K27" s="142"/>
      <c r="L27" s="143"/>
      <c r="M27" s="144"/>
      <c r="N27" s="142">
        <v>2</v>
      </c>
      <c r="O27" s="144"/>
      <c r="P27" s="142">
        <f>C27+E27+G27+I27+K27+N27</f>
        <v>19</v>
      </c>
      <c r="Q27" s="143"/>
      <c r="R27" s="144"/>
      <c r="U27" s="198"/>
      <c r="V27" s="199"/>
      <c r="W27" s="199"/>
      <c r="X27" s="199"/>
      <c r="Y27" s="199"/>
      <c r="Z27" s="199"/>
      <c r="AA27" s="199"/>
      <c r="AB27" s="199"/>
      <c r="AC27" s="200"/>
      <c r="AD27" s="142">
        <v>8</v>
      </c>
      <c r="AE27" s="144"/>
      <c r="AF27" s="142">
        <v>6</v>
      </c>
      <c r="AG27" s="144"/>
      <c r="AH27" s="142">
        <v>9</v>
      </c>
      <c r="AI27" s="144"/>
      <c r="AK27" s="201"/>
      <c r="AL27" s="202"/>
      <c r="AM27" s="202"/>
      <c r="AN27" s="202"/>
      <c r="AO27" s="202"/>
      <c r="AP27" s="202"/>
      <c r="AQ27" s="203"/>
      <c r="AR27" s="204"/>
      <c r="AS27" s="205"/>
      <c r="AT27" s="205"/>
      <c r="AU27" s="206"/>
      <c r="AV27" s="207"/>
      <c r="AW27" s="208"/>
      <c r="AX27" s="207"/>
      <c r="AY27" s="208"/>
      <c r="AZ27" s="207"/>
      <c r="BA27" s="208"/>
    </row>
    <row r="28" spans="1:18" s="182" customFormat="1" ht="12" thickBot="1">
      <c r="A28" s="209"/>
      <c r="B28" s="197">
        <v>2</v>
      </c>
      <c r="C28" s="142">
        <v>20</v>
      </c>
      <c r="D28" s="144"/>
      <c r="E28" s="142">
        <v>3</v>
      </c>
      <c r="F28" s="144"/>
      <c r="G28" s="142"/>
      <c r="H28" s="144"/>
      <c r="I28" s="142"/>
      <c r="J28" s="144"/>
      <c r="K28" s="142"/>
      <c r="L28" s="143"/>
      <c r="M28" s="144"/>
      <c r="N28" s="142">
        <v>10</v>
      </c>
      <c r="O28" s="144"/>
      <c r="P28" s="142">
        <f aca="true" t="shared" si="0" ref="P28:P34">C28+E28+G28+I28+K28+N28</f>
        <v>33</v>
      </c>
      <c r="Q28" s="143"/>
      <c r="R28" s="144"/>
    </row>
    <row r="29" spans="1:18" s="182" customFormat="1" ht="12" thickBot="1">
      <c r="A29" s="196">
        <v>2</v>
      </c>
      <c r="B29" s="197">
        <v>3</v>
      </c>
      <c r="C29" s="142">
        <v>15</v>
      </c>
      <c r="D29" s="144"/>
      <c r="E29" s="142">
        <v>2</v>
      </c>
      <c r="F29" s="144"/>
      <c r="G29" s="142"/>
      <c r="H29" s="144"/>
      <c r="I29" s="142"/>
      <c r="J29" s="144"/>
      <c r="K29" s="142"/>
      <c r="L29" s="143"/>
      <c r="M29" s="144"/>
      <c r="N29" s="142">
        <v>2</v>
      </c>
      <c r="O29" s="144"/>
      <c r="P29" s="142">
        <f t="shared" si="0"/>
        <v>19</v>
      </c>
      <c r="Q29" s="143"/>
      <c r="R29" s="144"/>
    </row>
    <row r="30" spans="1:18" s="182" customFormat="1" ht="12" thickBot="1">
      <c r="A30" s="209"/>
      <c r="B30" s="197">
        <v>4</v>
      </c>
      <c r="C30" s="142">
        <v>20</v>
      </c>
      <c r="D30" s="144"/>
      <c r="E30" s="142">
        <v>3</v>
      </c>
      <c r="F30" s="144"/>
      <c r="G30" s="142"/>
      <c r="H30" s="144"/>
      <c r="I30" s="142"/>
      <c r="J30" s="144"/>
      <c r="K30" s="142"/>
      <c r="L30" s="143"/>
      <c r="M30" s="144"/>
      <c r="N30" s="142">
        <v>10</v>
      </c>
      <c r="O30" s="144"/>
      <c r="P30" s="142">
        <f t="shared" si="0"/>
        <v>33</v>
      </c>
      <c r="Q30" s="143"/>
      <c r="R30" s="144"/>
    </row>
    <row r="31" spans="1:18" s="182" customFormat="1" ht="12" thickBot="1">
      <c r="A31" s="196">
        <v>3</v>
      </c>
      <c r="B31" s="197">
        <v>5</v>
      </c>
      <c r="C31" s="142">
        <v>15</v>
      </c>
      <c r="D31" s="144"/>
      <c r="E31" s="142">
        <v>2</v>
      </c>
      <c r="F31" s="144"/>
      <c r="G31" s="142"/>
      <c r="H31" s="144"/>
      <c r="I31" s="142"/>
      <c r="J31" s="144"/>
      <c r="K31" s="142"/>
      <c r="L31" s="143"/>
      <c r="M31" s="144"/>
      <c r="N31" s="142">
        <v>2</v>
      </c>
      <c r="O31" s="144"/>
      <c r="P31" s="142">
        <f t="shared" si="0"/>
        <v>19</v>
      </c>
      <c r="Q31" s="143"/>
      <c r="R31" s="144"/>
    </row>
    <row r="32" spans="1:18" s="182" customFormat="1" ht="12" thickBot="1">
      <c r="A32" s="209"/>
      <c r="B32" s="197">
        <v>6</v>
      </c>
      <c r="C32" s="142">
        <v>18</v>
      </c>
      <c r="D32" s="144"/>
      <c r="E32" s="142">
        <v>3</v>
      </c>
      <c r="F32" s="144"/>
      <c r="G32" s="142">
        <v>2</v>
      </c>
      <c r="H32" s="144"/>
      <c r="I32" s="142"/>
      <c r="J32" s="144"/>
      <c r="K32" s="142"/>
      <c r="L32" s="143"/>
      <c r="M32" s="144"/>
      <c r="N32" s="142">
        <v>10</v>
      </c>
      <c r="O32" s="144"/>
      <c r="P32" s="142">
        <f t="shared" si="0"/>
        <v>33</v>
      </c>
      <c r="Q32" s="143"/>
      <c r="R32" s="144"/>
    </row>
    <row r="33" spans="1:18" s="182" customFormat="1" ht="12" thickBot="1">
      <c r="A33" s="196">
        <v>4</v>
      </c>
      <c r="B33" s="197">
        <v>7</v>
      </c>
      <c r="C33" s="142">
        <v>13</v>
      </c>
      <c r="D33" s="144"/>
      <c r="E33" s="142">
        <v>2</v>
      </c>
      <c r="F33" s="144"/>
      <c r="G33" s="142">
        <v>2</v>
      </c>
      <c r="H33" s="144"/>
      <c r="I33" s="142"/>
      <c r="J33" s="144"/>
      <c r="K33" s="142"/>
      <c r="L33" s="143"/>
      <c r="M33" s="144"/>
      <c r="N33" s="142">
        <v>2</v>
      </c>
      <c r="O33" s="144"/>
      <c r="P33" s="142">
        <f t="shared" si="0"/>
        <v>19</v>
      </c>
      <c r="Q33" s="143"/>
      <c r="R33" s="144"/>
    </row>
    <row r="34" spans="1:18" s="182" customFormat="1" ht="13.5" thickBot="1">
      <c r="A34" s="209"/>
      <c r="B34" s="197">
        <v>8</v>
      </c>
      <c r="C34" s="142">
        <v>15</v>
      </c>
      <c r="D34" s="144"/>
      <c r="E34" s="142">
        <v>2</v>
      </c>
      <c r="F34" s="144"/>
      <c r="G34" s="142">
        <v>6</v>
      </c>
      <c r="H34" s="144"/>
      <c r="I34" s="142">
        <v>1</v>
      </c>
      <c r="J34" s="143"/>
      <c r="K34" s="210"/>
      <c r="L34" s="210"/>
      <c r="M34" s="211"/>
      <c r="N34" s="142"/>
      <c r="O34" s="144"/>
      <c r="P34" s="142">
        <f t="shared" si="0"/>
        <v>24</v>
      </c>
      <c r="Q34" s="143"/>
      <c r="R34" s="144"/>
    </row>
    <row r="35" spans="1:18" s="182" customFormat="1" ht="13.5" thickBot="1">
      <c r="A35" s="212" t="s">
        <v>238</v>
      </c>
      <c r="B35" s="213"/>
      <c r="C35" s="142">
        <f>C27+C28+C29+C30+C31+C32+C33+C34</f>
        <v>131</v>
      </c>
      <c r="D35" s="144"/>
      <c r="E35" s="142">
        <f>E27+E28+E29+E30+E31+E32+E33+E34</f>
        <v>19</v>
      </c>
      <c r="F35" s="144"/>
      <c r="G35" s="142">
        <f>G27+G28+G29+G30+G31+G32+G33+G34</f>
        <v>10</v>
      </c>
      <c r="H35" s="144"/>
      <c r="I35" s="142">
        <v>1</v>
      </c>
      <c r="J35" s="143"/>
      <c r="K35" s="210"/>
      <c r="L35" s="210"/>
      <c r="M35" s="211"/>
      <c r="N35" s="142">
        <f>N27+N28+N29+N30+N31+N32+N33+N34</f>
        <v>38</v>
      </c>
      <c r="O35" s="144"/>
      <c r="P35" s="142">
        <f>P27+P28+P29+P30+P31+P32+P33+P34</f>
        <v>199</v>
      </c>
      <c r="Q35" s="143"/>
      <c r="R35" s="144"/>
    </row>
  </sheetData>
  <sheetProtection/>
  <mergeCells count="138">
    <mergeCell ref="P35:R35"/>
    <mergeCell ref="A35:B35"/>
    <mergeCell ref="C35:D35"/>
    <mergeCell ref="E35:F35"/>
    <mergeCell ref="G35:H35"/>
    <mergeCell ref="I35:M35"/>
    <mergeCell ref="N35:O35"/>
    <mergeCell ref="N33:O33"/>
    <mergeCell ref="P33:R33"/>
    <mergeCell ref="C34:D34"/>
    <mergeCell ref="E34:F34"/>
    <mergeCell ref="G34:H34"/>
    <mergeCell ref="I34:M34"/>
    <mergeCell ref="N34:O34"/>
    <mergeCell ref="P34:R34"/>
    <mergeCell ref="A33:A34"/>
    <mergeCell ref="C33:D33"/>
    <mergeCell ref="E33:F33"/>
    <mergeCell ref="G33:H33"/>
    <mergeCell ref="I33:J33"/>
    <mergeCell ref="K33:M33"/>
    <mergeCell ref="N31:O31"/>
    <mergeCell ref="P31:R31"/>
    <mergeCell ref="C32:D32"/>
    <mergeCell ref="E32:F32"/>
    <mergeCell ref="G32:H32"/>
    <mergeCell ref="I32:J32"/>
    <mergeCell ref="K32:M32"/>
    <mergeCell ref="N32:O32"/>
    <mergeCell ref="P32:R32"/>
    <mergeCell ref="A31:A32"/>
    <mergeCell ref="C31:D31"/>
    <mergeCell ref="E31:F31"/>
    <mergeCell ref="G31:H31"/>
    <mergeCell ref="I31:J31"/>
    <mergeCell ref="K31:M31"/>
    <mergeCell ref="E30:F30"/>
    <mergeCell ref="G30:H30"/>
    <mergeCell ref="I30:J30"/>
    <mergeCell ref="K30:M30"/>
    <mergeCell ref="N30:O30"/>
    <mergeCell ref="P30:R30"/>
    <mergeCell ref="P28:R28"/>
    <mergeCell ref="A29:A30"/>
    <mergeCell ref="C29:D29"/>
    <mergeCell ref="E29:F29"/>
    <mergeCell ref="G29:H29"/>
    <mergeCell ref="I29:J29"/>
    <mergeCell ref="K29:M29"/>
    <mergeCell ref="N29:O29"/>
    <mergeCell ref="P29:R29"/>
    <mergeCell ref="C30:D30"/>
    <mergeCell ref="C28:D28"/>
    <mergeCell ref="E28:F28"/>
    <mergeCell ref="G28:H28"/>
    <mergeCell ref="I28:J28"/>
    <mergeCell ref="K28:M28"/>
    <mergeCell ref="N28:O28"/>
    <mergeCell ref="N27:O27"/>
    <mergeCell ref="P27:R27"/>
    <mergeCell ref="U27:AC27"/>
    <mergeCell ref="AD27:AE27"/>
    <mergeCell ref="AF27:AG27"/>
    <mergeCell ref="AH27:AI27"/>
    <mergeCell ref="AD25:AE25"/>
    <mergeCell ref="AF25:AG25"/>
    <mergeCell ref="AH25:AI25"/>
    <mergeCell ref="U26:AI26"/>
    <mergeCell ref="A27:A28"/>
    <mergeCell ref="C27:D27"/>
    <mergeCell ref="E27:F27"/>
    <mergeCell ref="G27:H27"/>
    <mergeCell ref="I27:J27"/>
    <mergeCell ref="K27:M27"/>
    <mergeCell ref="AR22:AU22"/>
    <mergeCell ref="AV22:AW22"/>
    <mergeCell ref="AX22:AY22"/>
    <mergeCell ref="AZ22:BA22"/>
    <mergeCell ref="U23:AI23"/>
    <mergeCell ref="AK23:AQ27"/>
    <mergeCell ref="AR23:AU27"/>
    <mergeCell ref="AV23:AW27"/>
    <mergeCell ref="AX23:AY27"/>
    <mergeCell ref="AZ23:BA27"/>
    <mergeCell ref="P22:R26"/>
    <mergeCell ref="U22:AC22"/>
    <mergeCell ref="AD22:AE22"/>
    <mergeCell ref="AF22:AG22"/>
    <mergeCell ref="AH22:AI22"/>
    <mergeCell ref="AK22:AQ22"/>
    <mergeCell ref="U24:AC25"/>
    <mergeCell ref="AD24:AE24"/>
    <mergeCell ref="AF24:AG24"/>
    <mergeCell ref="AH24:AI24"/>
    <mergeCell ref="U21:AI21"/>
    <mergeCell ref="AK21:BA21"/>
    <mergeCell ref="A22:A26"/>
    <mergeCell ref="B22:B26"/>
    <mergeCell ref="C22:D26"/>
    <mergeCell ref="E22:F26"/>
    <mergeCell ref="G22:H26"/>
    <mergeCell ref="I22:J26"/>
    <mergeCell ref="K22:M26"/>
    <mergeCell ref="N22:O26"/>
    <mergeCell ref="AO11:AR11"/>
    <mergeCell ref="AS11:AS12"/>
    <mergeCell ref="AT11:AV11"/>
    <mergeCell ref="AW11:AW12"/>
    <mergeCell ref="AX11:BA11"/>
    <mergeCell ref="A19:C19"/>
    <mergeCell ref="AA11:AA12"/>
    <mergeCell ref="AB11:AE11"/>
    <mergeCell ref="AF11:AF12"/>
    <mergeCell ref="AG11:AI11"/>
    <mergeCell ref="AJ11:AJ12"/>
    <mergeCell ref="AK11:AN11"/>
    <mergeCell ref="K11:N11"/>
    <mergeCell ref="O11:R11"/>
    <mergeCell ref="S11:S12"/>
    <mergeCell ref="T11:V11"/>
    <mergeCell ref="W11:W12"/>
    <mergeCell ref="X11:Z11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B1:K1"/>
    <mergeCell ref="O1:AJ1"/>
    <mergeCell ref="G2:AK2"/>
    <mergeCell ref="B3:K3"/>
    <mergeCell ref="O3:AJ3"/>
    <mergeCell ref="O4:A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90"/>
  <sheetViews>
    <sheetView zoomScale="55" zoomScaleNormal="55" zoomScalePageLayoutView="40" workbookViewId="0" topLeftCell="A70">
      <selection activeCell="F101" sqref="F101"/>
    </sheetView>
  </sheetViews>
  <sheetFormatPr defaultColWidth="9.00390625" defaultRowHeight="12.75"/>
  <cols>
    <col min="1" max="1" width="12.75390625" style="1" customWidth="1"/>
    <col min="2" max="2" width="42.75390625" style="2" customWidth="1"/>
    <col min="3" max="3" width="11.00390625" style="1" customWidth="1"/>
    <col min="4" max="4" width="12.00390625" style="1" customWidth="1"/>
    <col min="5" max="5" width="16.125" style="1" bestFit="1" customWidth="1"/>
    <col min="6" max="6" width="10.125" style="1" customWidth="1"/>
    <col min="7" max="7" width="13.00390625" style="1" customWidth="1"/>
    <col min="8" max="10" width="11.875" style="1" customWidth="1"/>
    <col min="11" max="11" width="13.75390625" style="1" customWidth="1"/>
    <col min="12" max="12" width="10.25390625" style="1" customWidth="1"/>
    <col min="13" max="13" width="5.375" style="5" customWidth="1"/>
    <col min="14" max="14" width="9.125" style="1" customWidth="1"/>
    <col min="15" max="15" width="5.125" style="5" customWidth="1"/>
    <col min="16" max="16" width="9.125" style="1" customWidth="1"/>
    <col min="17" max="17" width="4.75390625" style="5" customWidth="1"/>
    <col min="18" max="18" width="9.125" style="1" customWidth="1"/>
    <col min="19" max="19" width="4.375" style="5" customWidth="1"/>
    <col min="20" max="20" width="9.125" style="1" customWidth="1"/>
    <col min="21" max="21" width="4.375" style="5" customWidth="1"/>
    <col min="22" max="22" width="9.125" style="1" customWidth="1"/>
    <col min="23" max="23" width="5.125" style="5" customWidth="1"/>
    <col min="24" max="24" width="9.125" style="1" customWidth="1"/>
    <col min="25" max="25" width="5.75390625" style="1" customWidth="1"/>
    <col min="26" max="26" width="9.125" style="1" customWidth="1"/>
    <col min="27" max="27" width="5.75390625" style="1" customWidth="1"/>
    <col min="28" max="28" width="9.125" style="1" customWidth="1"/>
    <col min="29" max="106" width="9.125" style="5" customWidth="1"/>
    <col min="107" max="16384" width="9.125" style="1" customWidth="1"/>
  </cols>
  <sheetData>
    <row r="1" spans="1:28" ht="18.75">
      <c r="A1" s="71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3"/>
    </row>
    <row r="2" spans="1:28" ht="18.75">
      <c r="A2" s="7"/>
      <c r="B2" s="15"/>
      <c r="C2" s="7"/>
      <c r="D2" s="7"/>
      <c r="E2" s="7"/>
      <c r="F2" s="7"/>
      <c r="G2" s="7"/>
      <c r="H2" s="7"/>
      <c r="I2" s="7"/>
      <c r="J2" s="7"/>
      <c r="K2" s="7"/>
      <c r="L2" s="7"/>
      <c r="M2" s="35"/>
      <c r="N2" s="7"/>
      <c r="O2" s="35"/>
      <c r="P2" s="7"/>
      <c r="Q2" s="35"/>
      <c r="R2" s="7"/>
      <c r="S2" s="35"/>
      <c r="T2" s="7"/>
      <c r="U2" s="35"/>
      <c r="V2" s="7"/>
      <c r="W2" s="35"/>
      <c r="X2" s="7"/>
      <c r="Y2" s="7"/>
      <c r="Z2" s="7"/>
      <c r="AA2" s="7"/>
      <c r="AB2" s="7"/>
    </row>
    <row r="3" spans="1:28" ht="15.75" customHeight="1">
      <c r="A3" s="60" t="s">
        <v>57</v>
      </c>
      <c r="B3" s="68" t="s">
        <v>159</v>
      </c>
      <c r="C3" s="63" t="s">
        <v>23</v>
      </c>
      <c r="D3" s="63"/>
      <c r="E3" s="63"/>
      <c r="F3" s="64" t="s">
        <v>24</v>
      </c>
      <c r="G3" s="65"/>
      <c r="H3" s="65"/>
      <c r="I3" s="65"/>
      <c r="J3" s="65"/>
      <c r="K3" s="65"/>
      <c r="L3" s="26"/>
      <c r="M3" s="64" t="s">
        <v>25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6"/>
    </row>
    <row r="4" spans="1:28" ht="23.25" customHeight="1">
      <c r="A4" s="60"/>
      <c r="B4" s="69"/>
      <c r="C4" s="60" t="s">
        <v>26</v>
      </c>
      <c r="D4" s="60" t="s">
        <v>27</v>
      </c>
      <c r="E4" s="60" t="s">
        <v>43</v>
      </c>
      <c r="F4" s="60" t="s">
        <v>44</v>
      </c>
      <c r="G4" s="60" t="s">
        <v>28</v>
      </c>
      <c r="H4" s="82" t="s">
        <v>29</v>
      </c>
      <c r="I4" s="83"/>
      <c r="J4" s="83"/>
      <c r="K4" s="84"/>
      <c r="L4" s="60" t="s">
        <v>35</v>
      </c>
      <c r="M4" s="63" t="s">
        <v>30</v>
      </c>
      <c r="N4" s="63"/>
      <c r="O4" s="63"/>
      <c r="P4" s="63"/>
      <c r="Q4" s="63" t="s">
        <v>31</v>
      </c>
      <c r="R4" s="63"/>
      <c r="S4" s="63"/>
      <c r="T4" s="63"/>
      <c r="U4" s="64" t="s">
        <v>32</v>
      </c>
      <c r="V4" s="65"/>
      <c r="W4" s="65"/>
      <c r="X4" s="66"/>
      <c r="Y4" s="64" t="s">
        <v>49</v>
      </c>
      <c r="Z4" s="65"/>
      <c r="AA4" s="65"/>
      <c r="AB4" s="66"/>
    </row>
    <row r="5" spans="1:28" ht="18.75">
      <c r="A5" s="60"/>
      <c r="B5" s="70"/>
      <c r="C5" s="60"/>
      <c r="D5" s="60"/>
      <c r="E5" s="60"/>
      <c r="F5" s="60"/>
      <c r="G5" s="60"/>
      <c r="H5" s="85"/>
      <c r="I5" s="86"/>
      <c r="J5" s="86"/>
      <c r="K5" s="87"/>
      <c r="L5" s="60"/>
      <c r="M5" s="63">
        <v>1</v>
      </c>
      <c r="N5" s="63"/>
      <c r="O5" s="62">
        <v>2</v>
      </c>
      <c r="P5" s="62"/>
      <c r="Q5" s="62">
        <v>3</v>
      </c>
      <c r="R5" s="62"/>
      <c r="S5" s="62">
        <v>4</v>
      </c>
      <c r="T5" s="62"/>
      <c r="U5" s="62">
        <v>5</v>
      </c>
      <c r="V5" s="62"/>
      <c r="W5" s="62">
        <v>6</v>
      </c>
      <c r="X5" s="62"/>
      <c r="Y5" s="77">
        <v>7</v>
      </c>
      <c r="Z5" s="78"/>
      <c r="AA5" s="77">
        <v>8</v>
      </c>
      <c r="AB5" s="78"/>
    </row>
    <row r="6" spans="1:28" ht="84" customHeight="1">
      <c r="A6" s="60"/>
      <c r="B6" s="7"/>
      <c r="C6" s="60"/>
      <c r="D6" s="60"/>
      <c r="E6" s="60"/>
      <c r="F6" s="60"/>
      <c r="G6" s="60"/>
      <c r="H6" s="60" t="s">
        <v>33</v>
      </c>
      <c r="I6" s="60" t="s">
        <v>46</v>
      </c>
      <c r="J6" s="60" t="s">
        <v>47</v>
      </c>
      <c r="K6" s="60" t="s">
        <v>48</v>
      </c>
      <c r="L6" s="60"/>
      <c r="M6" s="74" t="s">
        <v>34</v>
      </c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6"/>
    </row>
    <row r="7" spans="1:28" ht="146.25" customHeight="1">
      <c r="A7" s="18"/>
      <c r="B7" s="7"/>
      <c r="C7" s="60"/>
      <c r="D7" s="60"/>
      <c r="E7" s="60"/>
      <c r="F7" s="60"/>
      <c r="G7" s="60"/>
      <c r="H7" s="60"/>
      <c r="I7" s="60"/>
      <c r="J7" s="60"/>
      <c r="K7" s="60"/>
      <c r="L7" s="60"/>
      <c r="M7" s="81">
        <v>15</v>
      </c>
      <c r="N7" s="81"/>
      <c r="O7" s="67">
        <v>20</v>
      </c>
      <c r="P7" s="67"/>
      <c r="Q7" s="67">
        <v>15</v>
      </c>
      <c r="R7" s="67"/>
      <c r="S7" s="67">
        <v>20</v>
      </c>
      <c r="T7" s="67"/>
      <c r="U7" s="67">
        <v>15</v>
      </c>
      <c r="V7" s="67"/>
      <c r="W7" s="67">
        <v>18</v>
      </c>
      <c r="X7" s="67"/>
      <c r="Y7" s="67">
        <v>13</v>
      </c>
      <c r="Z7" s="67"/>
      <c r="AA7" s="67">
        <v>15</v>
      </c>
      <c r="AB7" s="67"/>
    </row>
    <row r="8" spans="1:28" ht="18.75">
      <c r="A8" s="8">
        <v>1</v>
      </c>
      <c r="B8" s="9">
        <v>2</v>
      </c>
      <c r="C8" s="8">
        <v>3</v>
      </c>
      <c r="D8" s="9">
        <v>4</v>
      </c>
      <c r="E8" s="8">
        <v>5</v>
      </c>
      <c r="F8" s="8">
        <v>6</v>
      </c>
      <c r="G8" s="8">
        <v>9</v>
      </c>
      <c r="H8" s="9">
        <v>10</v>
      </c>
      <c r="I8" s="9"/>
      <c r="J8" s="9"/>
      <c r="K8" s="8">
        <v>11</v>
      </c>
      <c r="L8" s="9">
        <v>12</v>
      </c>
      <c r="M8" s="59">
        <v>13</v>
      </c>
      <c r="N8" s="59"/>
      <c r="O8" s="61">
        <v>14</v>
      </c>
      <c r="P8" s="61"/>
      <c r="Q8" s="59">
        <v>15</v>
      </c>
      <c r="R8" s="59"/>
      <c r="S8" s="61">
        <v>16</v>
      </c>
      <c r="T8" s="61"/>
      <c r="U8" s="59">
        <v>17</v>
      </c>
      <c r="V8" s="59"/>
      <c r="W8" s="61">
        <v>18</v>
      </c>
      <c r="X8" s="61"/>
      <c r="Y8" s="59">
        <v>19</v>
      </c>
      <c r="Z8" s="59"/>
      <c r="AA8" s="61">
        <v>20</v>
      </c>
      <c r="AB8" s="61"/>
    </row>
    <row r="9" spans="1:106" s="3" customFormat="1" ht="26.25" customHeight="1">
      <c r="A9" s="10" t="s">
        <v>160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0"/>
      <c r="O9" s="11"/>
      <c r="P9" s="10"/>
      <c r="Q9" s="11"/>
      <c r="R9" s="10"/>
      <c r="S9" s="11"/>
      <c r="T9" s="10"/>
      <c r="U9" s="11"/>
      <c r="V9" s="10"/>
      <c r="W9" s="11"/>
      <c r="X9" s="10"/>
      <c r="Y9" s="10"/>
      <c r="Z9" s="10"/>
      <c r="AA9" s="10"/>
      <c r="AB9" s="10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s="3" customFormat="1" ht="26.25" customHeight="1">
      <c r="A10" s="10" t="s">
        <v>41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0"/>
      <c r="Z10" s="10"/>
      <c r="AA10" s="10"/>
      <c r="AB10" s="10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28" ht="18.75">
      <c r="A11" s="12" t="s">
        <v>104</v>
      </c>
      <c r="B11" s="41" t="s">
        <v>51</v>
      </c>
      <c r="C11" s="12"/>
      <c r="D11" s="12">
        <v>1</v>
      </c>
      <c r="E11" s="12">
        <f>F11/30</f>
        <v>4</v>
      </c>
      <c r="F11" s="43">
        <v>120</v>
      </c>
      <c r="G11" s="12">
        <f>N11+P11+R11+T11+V11+X11+Z11+AB11</f>
        <v>60</v>
      </c>
      <c r="H11" s="12">
        <f>G11-I11-J11</f>
        <v>44</v>
      </c>
      <c r="I11" s="12"/>
      <c r="J11" s="12">
        <v>16</v>
      </c>
      <c r="K11" s="12"/>
      <c r="L11" s="12">
        <f aca="true" t="shared" si="0" ref="L11:L19">F11-G11</f>
        <v>60</v>
      </c>
      <c r="M11" s="14">
        <v>4</v>
      </c>
      <c r="N11" s="12">
        <f aca="true" t="shared" si="1" ref="N11:N19">M11*$M$7</f>
        <v>60</v>
      </c>
      <c r="O11" s="14"/>
      <c r="P11" s="12">
        <f aca="true" t="shared" si="2" ref="P11:P19">O11*$O$7</f>
        <v>0</v>
      </c>
      <c r="Q11" s="14"/>
      <c r="R11" s="12"/>
      <c r="S11" s="14"/>
      <c r="T11" s="12">
        <f aca="true" t="shared" si="3" ref="T11:T19">S11*$S$7</f>
        <v>0</v>
      </c>
      <c r="U11" s="14"/>
      <c r="V11" s="12">
        <f>U11*U7</f>
        <v>0</v>
      </c>
      <c r="W11" s="14"/>
      <c r="X11" s="12">
        <f aca="true" t="shared" si="4" ref="X11:X19">W11*$W$7</f>
        <v>0</v>
      </c>
      <c r="Y11" s="12"/>
      <c r="Z11" s="12">
        <f>Y11*$Y$7</f>
        <v>0</v>
      </c>
      <c r="AA11" s="12"/>
      <c r="AB11" s="12">
        <f aca="true" t="shared" si="5" ref="AB11:AB19">AA11*$AA$7</f>
        <v>0</v>
      </c>
    </row>
    <row r="12" spans="1:28" ht="18.75">
      <c r="A12" s="12" t="s">
        <v>105</v>
      </c>
      <c r="B12" s="41" t="s">
        <v>52</v>
      </c>
      <c r="C12" s="12"/>
      <c r="D12" s="12">
        <v>2</v>
      </c>
      <c r="E12" s="12">
        <f aca="true" t="shared" si="6" ref="E12:E21">F12/30</f>
        <v>4</v>
      </c>
      <c r="F12" s="43">
        <v>120</v>
      </c>
      <c r="G12" s="12">
        <f aca="true" t="shared" si="7" ref="G12:G21">N12+P12+R12+T12+V12+X12+Z12+AB12</f>
        <v>60</v>
      </c>
      <c r="H12" s="12">
        <f aca="true" t="shared" si="8" ref="H12:H21">G12-I12-J12</f>
        <v>50</v>
      </c>
      <c r="I12" s="12"/>
      <c r="J12" s="12">
        <v>10</v>
      </c>
      <c r="K12" s="12"/>
      <c r="L12" s="12">
        <f t="shared" si="0"/>
        <v>60</v>
      </c>
      <c r="M12" s="14"/>
      <c r="N12" s="12">
        <f t="shared" si="1"/>
        <v>0</v>
      </c>
      <c r="O12" s="14">
        <v>3</v>
      </c>
      <c r="P12" s="12">
        <f t="shared" si="2"/>
        <v>60</v>
      </c>
      <c r="Q12" s="14"/>
      <c r="R12" s="12">
        <f aca="true" t="shared" si="9" ref="R12:R19">Q12*$Q$7</f>
        <v>0</v>
      </c>
      <c r="S12" s="14"/>
      <c r="T12" s="12">
        <f t="shared" si="3"/>
        <v>0</v>
      </c>
      <c r="U12" s="14"/>
      <c r="V12" s="12">
        <f aca="true" t="shared" si="10" ref="V12:V19">U12*U8</f>
        <v>0</v>
      </c>
      <c r="W12" s="14"/>
      <c r="X12" s="12">
        <f t="shared" si="4"/>
        <v>0</v>
      </c>
      <c r="Y12" s="12"/>
      <c r="Z12" s="12">
        <f aca="true" t="shared" si="11" ref="Z12:Z19">Y12*$Y$7</f>
        <v>0</v>
      </c>
      <c r="AA12" s="12"/>
      <c r="AB12" s="12">
        <f t="shared" si="5"/>
        <v>0</v>
      </c>
    </row>
    <row r="13" spans="1:28" ht="18.75">
      <c r="A13" s="12" t="s">
        <v>106</v>
      </c>
      <c r="B13" s="41" t="s">
        <v>53</v>
      </c>
      <c r="C13" s="12">
        <v>6</v>
      </c>
      <c r="D13" s="12"/>
      <c r="E13" s="12">
        <f t="shared" si="6"/>
        <v>4</v>
      </c>
      <c r="F13" s="43">
        <v>120</v>
      </c>
      <c r="G13" s="12">
        <f t="shared" si="7"/>
        <v>54</v>
      </c>
      <c r="H13" s="12">
        <f t="shared" si="8"/>
        <v>28</v>
      </c>
      <c r="I13" s="12">
        <v>14</v>
      </c>
      <c r="J13" s="12">
        <v>12</v>
      </c>
      <c r="K13" s="12"/>
      <c r="L13" s="12">
        <f t="shared" si="0"/>
        <v>66</v>
      </c>
      <c r="M13" s="14"/>
      <c r="N13" s="12">
        <f t="shared" si="1"/>
        <v>0</v>
      </c>
      <c r="O13" s="14"/>
      <c r="P13" s="12">
        <f t="shared" si="2"/>
        <v>0</v>
      </c>
      <c r="Q13" s="14"/>
      <c r="R13" s="12">
        <f t="shared" si="9"/>
        <v>0</v>
      </c>
      <c r="S13" s="14"/>
      <c r="T13" s="12">
        <f t="shared" si="3"/>
        <v>0</v>
      </c>
      <c r="U13" s="14"/>
      <c r="V13" s="12">
        <f t="shared" si="10"/>
        <v>0</v>
      </c>
      <c r="W13" s="14">
        <v>3</v>
      </c>
      <c r="X13" s="12">
        <f t="shared" si="4"/>
        <v>54</v>
      </c>
      <c r="Y13" s="12"/>
      <c r="Z13" s="12">
        <f t="shared" si="11"/>
        <v>0</v>
      </c>
      <c r="AA13" s="12"/>
      <c r="AB13" s="12">
        <f t="shared" si="5"/>
        <v>0</v>
      </c>
    </row>
    <row r="14" spans="1:28" ht="37.5">
      <c r="A14" s="12" t="s">
        <v>107</v>
      </c>
      <c r="B14" s="41" t="s">
        <v>50</v>
      </c>
      <c r="C14" s="12">
        <v>2</v>
      </c>
      <c r="D14" s="12"/>
      <c r="E14" s="12">
        <f t="shared" si="6"/>
        <v>4</v>
      </c>
      <c r="F14" s="43">
        <v>120</v>
      </c>
      <c r="G14" s="12">
        <f t="shared" si="7"/>
        <v>70</v>
      </c>
      <c r="H14" s="12">
        <f t="shared" si="8"/>
        <v>20</v>
      </c>
      <c r="I14" s="12">
        <v>50</v>
      </c>
      <c r="J14" s="12"/>
      <c r="K14" s="12"/>
      <c r="L14" s="12">
        <f t="shared" si="0"/>
        <v>50</v>
      </c>
      <c r="M14" s="14">
        <v>2</v>
      </c>
      <c r="N14" s="12">
        <f t="shared" si="1"/>
        <v>30</v>
      </c>
      <c r="O14" s="14">
        <v>2</v>
      </c>
      <c r="P14" s="12">
        <f t="shared" si="2"/>
        <v>40</v>
      </c>
      <c r="Q14" s="14"/>
      <c r="R14" s="12">
        <f t="shared" si="9"/>
        <v>0</v>
      </c>
      <c r="S14" s="14"/>
      <c r="T14" s="12">
        <f t="shared" si="3"/>
        <v>0</v>
      </c>
      <c r="U14" s="14"/>
      <c r="V14" s="12">
        <f t="shared" si="10"/>
        <v>0</v>
      </c>
      <c r="W14" s="14"/>
      <c r="X14" s="12">
        <f t="shared" si="4"/>
        <v>0</v>
      </c>
      <c r="Y14" s="12"/>
      <c r="Z14" s="12">
        <f t="shared" si="11"/>
        <v>0</v>
      </c>
      <c r="AA14" s="12"/>
      <c r="AB14" s="12">
        <f t="shared" si="5"/>
        <v>0</v>
      </c>
    </row>
    <row r="15" spans="1:28" ht="37.5">
      <c r="A15" s="12" t="s">
        <v>108</v>
      </c>
      <c r="B15" s="41" t="s">
        <v>82</v>
      </c>
      <c r="C15" s="12">
        <v>2</v>
      </c>
      <c r="D15" s="12"/>
      <c r="E15" s="12">
        <f t="shared" si="6"/>
        <v>5</v>
      </c>
      <c r="F15" s="43">
        <v>150</v>
      </c>
      <c r="G15" s="12">
        <f t="shared" si="7"/>
        <v>70</v>
      </c>
      <c r="H15" s="12">
        <f t="shared" si="8"/>
        <v>10</v>
      </c>
      <c r="I15" s="12">
        <v>60</v>
      </c>
      <c r="J15" s="12"/>
      <c r="K15" s="12"/>
      <c r="L15" s="12">
        <f t="shared" si="0"/>
        <v>80</v>
      </c>
      <c r="M15" s="14">
        <v>2</v>
      </c>
      <c r="N15" s="12">
        <f t="shared" si="1"/>
        <v>30</v>
      </c>
      <c r="O15" s="14">
        <v>2</v>
      </c>
      <c r="P15" s="12">
        <f t="shared" si="2"/>
        <v>40</v>
      </c>
      <c r="Q15" s="14"/>
      <c r="R15" s="12">
        <f t="shared" si="9"/>
        <v>0</v>
      </c>
      <c r="S15" s="14"/>
      <c r="T15" s="12">
        <f t="shared" si="3"/>
        <v>0</v>
      </c>
      <c r="U15" s="14"/>
      <c r="V15" s="12">
        <f t="shared" si="10"/>
        <v>0</v>
      </c>
      <c r="W15" s="14"/>
      <c r="X15" s="12">
        <f t="shared" si="4"/>
        <v>0</v>
      </c>
      <c r="Y15" s="12"/>
      <c r="Z15" s="12">
        <f t="shared" si="11"/>
        <v>0</v>
      </c>
      <c r="AA15" s="12"/>
      <c r="AB15" s="12">
        <f t="shared" si="5"/>
        <v>0</v>
      </c>
    </row>
    <row r="16" spans="1:28" ht="37.5">
      <c r="A16" s="12" t="s">
        <v>109</v>
      </c>
      <c r="B16" s="41" t="s">
        <v>56</v>
      </c>
      <c r="C16" s="12">
        <v>1</v>
      </c>
      <c r="D16" s="12"/>
      <c r="E16" s="12">
        <f t="shared" si="6"/>
        <v>4</v>
      </c>
      <c r="F16" s="43">
        <v>120</v>
      </c>
      <c r="G16" s="12">
        <f t="shared" si="7"/>
        <v>60</v>
      </c>
      <c r="H16" s="12">
        <f t="shared" si="8"/>
        <v>50</v>
      </c>
      <c r="I16" s="12"/>
      <c r="J16" s="12">
        <v>10</v>
      </c>
      <c r="K16" s="12"/>
      <c r="L16" s="12">
        <f t="shared" si="0"/>
        <v>60</v>
      </c>
      <c r="M16" s="14">
        <v>4</v>
      </c>
      <c r="N16" s="12">
        <f t="shared" si="1"/>
        <v>60</v>
      </c>
      <c r="O16" s="14"/>
      <c r="P16" s="12">
        <f t="shared" si="2"/>
        <v>0</v>
      </c>
      <c r="Q16" s="14"/>
      <c r="R16" s="12">
        <f t="shared" si="9"/>
        <v>0</v>
      </c>
      <c r="S16" s="14"/>
      <c r="T16" s="12">
        <f t="shared" si="3"/>
        <v>0</v>
      </c>
      <c r="U16" s="14"/>
      <c r="V16" s="12">
        <f t="shared" si="10"/>
        <v>0</v>
      </c>
      <c r="W16" s="14"/>
      <c r="X16" s="12">
        <f t="shared" si="4"/>
        <v>0</v>
      </c>
      <c r="Y16" s="12"/>
      <c r="Z16" s="12">
        <f t="shared" si="11"/>
        <v>0</v>
      </c>
      <c r="AA16" s="12"/>
      <c r="AB16" s="12">
        <f t="shared" si="5"/>
        <v>0</v>
      </c>
    </row>
    <row r="17" spans="1:28" ht="18.75">
      <c r="A17" s="12" t="s">
        <v>110</v>
      </c>
      <c r="B17" s="41" t="s">
        <v>60</v>
      </c>
      <c r="C17" s="12">
        <v>2</v>
      </c>
      <c r="D17" s="12"/>
      <c r="E17" s="12">
        <f t="shared" si="6"/>
        <v>4</v>
      </c>
      <c r="F17" s="43">
        <v>120</v>
      </c>
      <c r="G17" s="12">
        <f t="shared" si="7"/>
        <v>70</v>
      </c>
      <c r="H17" s="12">
        <f t="shared" si="8"/>
        <v>20</v>
      </c>
      <c r="I17" s="12">
        <v>50</v>
      </c>
      <c r="J17" s="12"/>
      <c r="K17" s="12"/>
      <c r="L17" s="12">
        <f t="shared" si="0"/>
        <v>50</v>
      </c>
      <c r="M17" s="14">
        <v>2</v>
      </c>
      <c r="N17" s="12">
        <f t="shared" si="1"/>
        <v>30</v>
      </c>
      <c r="O17" s="14">
        <v>2</v>
      </c>
      <c r="P17" s="12">
        <f t="shared" si="2"/>
        <v>40</v>
      </c>
      <c r="Q17" s="14"/>
      <c r="R17" s="12">
        <f t="shared" si="9"/>
        <v>0</v>
      </c>
      <c r="S17" s="14"/>
      <c r="T17" s="12">
        <f t="shared" si="3"/>
        <v>0</v>
      </c>
      <c r="U17" s="14"/>
      <c r="V17" s="12">
        <f t="shared" si="10"/>
        <v>0</v>
      </c>
      <c r="W17" s="14"/>
      <c r="X17" s="12">
        <f t="shared" si="4"/>
        <v>0</v>
      </c>
      <c r="Y17" s="12"/>
      <c r="Z17" s="12">
        <f t="shared" si="11"/>
        <v>0</v>
      </c>
      <c r="AA17" s="12"/>
      <c r="AB17" s="12">
        <f t="shared" si="5"/>
        <v>0</v>
      </c>
    </row>
    <row r="18" spans="1:28" ht="18.75">
      <c r="A18" s="12" t="s">
        <v>111</v>
      </c>
      <c r="B18" s="41" t="s">
        <v>103</v>
      </c>
      <c r="C18" s="12"/>
      <c r="D18" s="12">
        <v>3</v>
      </c>
      <c r="E18" s="12">
        <f t="shared" si="6"/>
        <v>4</v>
      </c>
      <c r="F18" s="43">
        <v>120</v>
      </c>
      <c r="G18" s="12">
        <f t="shared" si="7"/>
        <v>45</v>
      </c>
      <c r="H18" s="12">
        <f t="shared" si="8"/>
        <v>35</v>
      </c>
      <c r="I18" s="12"/>
      <c r="J18" s="12">
        <v>10</v>
      </c>
      <c r="K18" s="12"/>
      <c r="L18" s="12">
        <f>F18-G18</f>
        <v>75</v>
      </c>
      <c r="M18" s="14"/>
      <c r="N18" s="12">
        <f>M18*$M$7</f>
        <v>0</v>
      </c>
      <c r="O18" s="14"/>
      <c r="P18" s="12">
        <f>O18*$O$7</f>
        <v>0</v>
      </c>
      <c r="Q18" s="14">
        <v>3</v>
      </c>
      <c r="R18" s="12">
        <f>Q18*$Q$7</f>
        <v>45</v>
      </c>
      <c r="S18" s="14"/>
      <c r="T18" s="12">
        <f>S18*$S$7</f>
        <v>0</v>
      </c>
      <c r="U18" s="14"/>
      <c r="V18" s="12">
        <f t="shared" si="10"/>
        <v>0</v>
      </c>
      <c r="W18" s="14"/>
      <c r="X18" s="12">
        <f>W18*$W$7</f>
        <v>0</v>
      </c>
      <c r="Y18" s="12"/>
      <c r="Z18" s="12">
        <f>Y18*$Y$7</f>
        <v>0</v>
      </c>
      <c r="AA18" s="12"/>
      <c r="AB18" s="12">
        <f t="shared" si="5"/>
        <v>0</v>
      </c>
    </row>
    <row r="19" spans="1:28" ht="18.75">
      <c r="A19" s="12" t="s">
        <v>112</v>
      </c>
      <c r="B19" s="41" t="s">
        <v>54</v>
      </c>
      <c r="C19" s="12">
        <v>2</v>
      </c>
      <c r="D19" s="12"/>
      <c r="E19" s="12">
        <f t="shared" si="6"/>
        <v>6</v>
      </c>
      <c r="F19" s="43">
        <v>180</v>
      </c>
      <c r="G19" s="12">
        <f t="shared" si="7"/>
        <v>85</v>
      </c>
      <c r="H19" s="12">
        <f t="shared" si="8"/>
        <v>55</v>
      </c>
      <c r="I19" s="12">
        <v>20</v>
      </c>
      <c r="J19" s="12">
        <v>10</v>
      </c>
      <c r="K19" s="12"/>
      <c r="L19" s="12">
        <f t="shared" si="0"/>
        <v>95</v>
      </c>
      <c r="M19" s="14">
        <v>3</v>
      </c>
      <c r="N19" s="12">
        <f t="shared" si="1"/>
        <v>45</v>
      </c>
      <c r="O19" s="14">
        <v>2</v>
      </c>
      <c r="P19" s="12">
        <f t="shared" si="2"/>
        <v>40</v>
      </c>
      <c r="Q19" s="14"/>
      <c r="R19" s="12">
        <f t="shared" si="9"/>
        <v>0</v>
      </c>
      <c r="S19" s="14"/>
      <c r="T19" s="12">
        <f t="shared" si="3"/>
        <v>0</v>
      </c>
      <c r="U19" s="14"/>
      <c r="V19" s="12">
        <f t="shared" si="10"/>
        <v>0</v>
      </c>
      <c r="W19" s="14"/>
      <c r="X19" s="12">
        <f t="shared" si="4"/>
        <v>0</v>
      </c>
      <c r="Y19" s="12"/>
      <c r="Z19" s="12">
        <f t="shared" si="11"/>
        <v>0</v>
      </c>
      <c r="AA19" s="12"/>
      <c r="AB19" s="12">
        <f t="shared" si="5"/>
        <v>0</v>
      </c>
    </row>
    <row r="20" spans="1:28" ht="18.75">
      <c r="A20" s="12" t="s">
        <v>96</v>
      </c>
      <c r="B20" s="41" t="s">
        <v>61</v>
      </c>
      <c r="C20" s="12"/>
      <c r="D20" s="12">
        <v>4</v>
      </c>
      <c r="E20" s="12">
        <f t="shared" si="6"/>
        <v>4</v>
      </c>
      <c r="F20" s="43">
        <v>120</v>
      </c>
      <c r="G20" s="12">
        <f t="shared" si="7"/>
        <v>60</v>
      </c>
      <c r="H20" s="12">
        <f t="shared" si="8"/>
        <v>46</v>
      </c>
      <c r="I20" s="12"/>
      <c r="J20" s="12">
        <v>14</v>
      </c>
      <c r="K20" s="12"/>
      <c r="L20" s="12">
        <f>F20-G20</f>
        <v>60</v>
      </c>
      <c r="M20" s="24"/>
      <c r="N20" s="12">
        <f>M20*$M$7</f>
        <v>0</v>
      </c>
      <c r="O20" s="24"/>
      <c r="P20" s="12">
        <f>O20*$O$7</f>
        <v>0</v>
      </c>
      <c r="Q20" s="24"/>
      <c r="R20" s="12">
        <f>Q20*$Q$7</f>
        <v>0</v>
      </c>
      <c r="S20" s="24">
        <v>3</v>
      </c>
      <c r="T20" s="12">
        <f>S20*$S$7</f>
        <v>60</v>
      </c>
      <c r="U20" s="24"/>
      <c r="V20" s="12">
        <f>U20*U16</f>
        <v>0</v>
      </c>
      <c r="W20" s="24"/>
      <c r="X20" s="12">
        <f>W20*$W$7</f>
        <v>0</v>
      </c>
      <c r="Y20" s="36"/>
      <c r="Z20" s="12">
        <f>Y20*$Y$7</f>
        <v>0</v>
      </c>
      <c r="AA20" s="36"/>
      <c r="AB20" s="12">
        <f>AA20*$AA$7</f>
        <v>0</v>
      </c>
    </row>
    <row r="21" spans="1:28" ht="18.75">
      <c r="A21" s="12" t="s">
        <v>97</v>
      </c>
      <c r="B21" s="7" t="s">
        <v>91</v>
      </c>
      <c r="C21" s="12">
        <v>1</v>
      </c>
      <c r="D21" s="48"/>
      <c r="E21" s="12">
        <f t="shared" si="6"/>
        <v>4</v>
      </c>
      <c r="F21" s="12">
        <v>120</v>
      </c>
      <c r="G21" s="12">
        <f t="shared" si="7"/>
        <v>60</v>
      </c>
      <c r="H21" s="12">
        <f t="shared" si="8"/>
        <v>46</v>
      </c>
      <c r="I21" s="12"/>
      <c r="J21" s="12">
        <v>14</v>
      </c>
      <c r="K21" s="12"/>
      <c r="L21" s="12">
        <v>60</v>
      </c>
      <c r="M21" s="12">
        <v>4</v>
      </c>
      <c r="N21" s="12">
        <f>M21*$M$7</f>
        <v>60</v>
      </c>
      <c r="O21" s="12"/>
      <c r="P21" s="12">
        <v>0</v>
      </c>
      <c r="Q21" s="12"/>
      <c r="R21" s="12">
        <v>0</v>
      </c>
      <c r="S21" s="12"/>
      <c r="T21" s="12">
        <v>0</v>
      </c>
      <c r="U21" s="12"/>
      <c r="V21" s="12">
        <v>0</v>
      </c>
      <c r="W21" s="12"/>
      <c r="X21" s="12">
        <v>0</v>
      </c>
      <c r="Y21" s="12"/>
      <c r="Z21" s="12">
        <v>0</v>
      </c>
      <c r="AA21" s="12"/>
      <c r="AB21" s="12">
        <v>0</v>
      </c>
    </row>
    <row r="22" spans="1:28" s="52" customFormat="1" ht="71.25" customHeight="1">
      <c r="A22" s="50"/>
      <c r="B22" s="29" t="s">
        <v>42</v>
      </c>
      <c r="C22" s="51"/>
      <c r="D22" s="51"/>
      <c r="E22" s="37">
        <f>SUM(E11:E21)</f>
        <v>47</v>
      </c>
      <c r="F22" s="37">
        <f aca="true" t="shared" si="12" ref="F22:AB22">SUM(F11:F21)</f>
        <v>1410</v>
      </c>
      <c r="G22" s="37">
        <f t="shared" si="12"/>
        <v>694</v>
      </c>
      <c r="H22" s="37">
        <f t="shared" si="12"/>
        <v>404</v>
      </c>
      <c r="I22" s="37">
        <f t="shared" si="12"/>
        <v>194</v>
      </c>
      <c r="J22" s="37">
        <f t="shared" si="12"/>
        <v>96</v>
      </c>
      <c r="K22" s="37">
        <f t="shared" si="12"/>
        <v>0</v>
      </c>
      <c r="L22" s="37">
        <f t="shared" si="12"/>
        <v>716</v>
      </c>
      <c r="M22" s="37">
        <f t="shared" si="12"/>
        <v>21</v>
      </c>
      <c r="N22" s="37">
        <f t="shared" si="12"/>
        <v>315</v>
      </c>
      <c r="O22" s="37">
        <f t="shared" si="12"/>
        <v>11</v>
      </c>
      <c r="P22" s="37">
        <f t="shared" si="12"/>
        <v>220</v>
      </c>
      <c r="Q22" s="37">
        <f t="shared" si="12"/>
        <v>3</v>
      </c>
      <c r="R22" s="37">
        <f t="shared" si="12"/>
        <v>45</v>
      </c>
      <c r="S22" s="37">
        <f t="shared" si="12"/>
        <v>3</v>
      </c>
      <c r="T22" s="37">
        <f t="shared" si="12"/>
        <v>60</v>
      </c>
      <c r="U22" s="37">
        <f t="shared" si="12"/>
        <v>0</v>
      </c>
      <c r="V22" s="37">
        <f t="shared" si="12"/>
        <v>0</v>
      </c>
      <c r="W22" s="37">
        <f t="shared" si="12"/>
        <v>3</v>
      </c>
      <c r="X22" s="37">
        <f t="shared" si="12"/>
        <v>54</v>
      </c>
      <c r="Y22" s="37">
        <f t="shared" si="12"/>
        <v>0</v>
      </c>
      <c r="Z22" s="37">
        <f t="shared" si="12"/>
        <v>0</v>
      </c>
      <c r="AA22" s="37">
        <f t="shared" si="12"/>
        <v>0</v>
      </c>
      <c r="AB22" s="37">
        <f t="shared" si="12"/>
        <v>0</v>
      </c>
    </row>
    <row r="23" spans="1:28" ht="18.75">
      <c r="A23" s="10" t="s">
        <v>114</v>
      </c>
      <c r="B23" s="1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1"/>
      <c r="N23" s="12"/>
      <c r="O23" s="14"/>
      <c r="P23" s="12"/>
      <c r="Q23" s="14"/>
      <c r="R23" s="12"/>
      <c r="S23" s="14"/>
      <c r="T23" s="12"/>
      <c r="U23" s="14"/>
      <c r="V23" s="12"/>
      <c r="W23" s="14"/>
      <c r="X23" s="12"/>
      <c r="Y23" s="7"/>
      <c r="Z23" s="7"/>
      <c r="AA23" s="7"/>
      <c r="AB23" s="7"/>
    </row>
    <row r="24" spans="1:28" ht="18.75">
      <c r="A24" s="12" t="s">
        <v>115</v>
      </c>
      <c r="B24" s="41" t="s">
        <v>62</v>
      </c>
      <c r="C24" s="12">
        <v>1</v>
      </c>
      <c r="D24" s="12"/>
      <c r="E24" s="12">
        <f aca="true" t="shared" si="13" ref="E24:E49">F24/30</f>
        <v>5</v>
      </c>
      <c r="F24" s="46">
        <v>150</v>
      </c>
      <c r="G24" s="12">
        <f>N24+P24+R24+T24+V24+X24+Z24+AB24</f>
        <v>60</v>
      </c>
      <c r="H24" s="12">
        <f>G24-I24-J24</f>
        <v>40</v>
      </c>
      <c r="I24" s="12"/>
      <c r="J24" s="12">
        <v>20</v>
      </c>
      <c r="K24" s="12"/>
      <c r="L24" s="12">
        <f aca="true" t="shared" si="14" ref="L24:L38">F24-G24</f>
        <v>90</v>
      </c>
      <c r="M24" s="14">
        <v>4</v>
      </c>
      <c r="N24" s="12">
        <f aca="true" t="shared" si="15" ref="N24:N38">M24*$M$7</f>
        <v>60</v>
      </c>
      <c r="O24" s="14"/>
      <c r="P24" s="12">
        <f aca="true" t="shared" si="16" ref="P24:P38">O24*$O$7</f>
        <v>0</v>
      </c>
      <c r="Q24" s="14"/>
      <c r="R24" s="12">
        <f aca="true" t="shared" si="17" ref="R24:R38">Q24*$Q$7</f>
        <v>0</v>
      </c>
      <c r="S24" s="14"/>
      <c r="T24" s="12">
        <f aca="true" t="shared" si="18" ref="T24:T38">S24*$S$7</f>
        <v>0</v>
      </c>
      <c r="U24" s="14"/>
      <c r="V24" s="12">
        <f aca="true" t="shared" si="19" ref="V24:V38">U24*$U$7</f>
        <v>0</v>
      </c>
      <c r="W24" s="14"/>
      <c r="X24" s="12">
        <f aca="true" t="shared" si="20" ref="X24:X38">W24*$W$7</f>
        <v>0</v>
      </c>
      <c r="Y24" s="12"/>
      <c r="Z24" s="12">
        <f aca="true" t="shared" si="21" ref="Z24:Z38">Y24*$Y$7</f>
        <v>0</v>
      </c>
      <c r="AA24" s="12"/>
      <c r="AB24" s="12">
        <f aca="true" t="shared" si="22" ref="AB24:AB38">AA24*$AA$7</f>
        <v>0</v>
      </c>
    </row>
    <row r="25" spans="1:28" ht="37.5">
      <c r="A25" s="12" t="s">
        <v>116</v>
      </c>
      <c r="B25" s="41" t="s">
        <v>100</v>
      </c>
      <c r="C25" s="12">
        <v>3</v>
      </c>
      <c r="D25" s="12"/>
      <c r="E25" s="12">
        <f t="shared" si="13"/>
        <v>10</v>
      </c>
      <c r="F25" s="46">
        <v>300</v>
      </c>
      <c r="G25" s="12">
        <f aca="true" t="shared" si="23" ref="G25:G49">N25+P25+R25+T25+V25+X25+Z25+AB25</f>
        <v>145</v>
      </c>
      <c r="H25" s="12">
        <f aca="true" t="shared" si="24" ref="H25:H49">G25-I25-J25</f>
        <v>125</v>
      </c>
      <c r="I25" s="12">
        <v>10</v>
      </c>
      <c r="J25" s="12">
        <v>10</v>
      </c>
      <c r="K25" s="12"/>
      <c r="L25" s="12">
        <f t="shared" si="14"/>
        <v>155</v>
      </c>
      <c r="M25" s="19"/>
      <c r="N25" s="12">
        <f t="shared" si="15"/>
        <v>0</v>
      </c>
      <c r="O25" s="14">
        <v>5</v>
      </c>
      <c r="P25" s="12">
        <f t="shared" si="16"/>
        <v>100</v>
      </c>
      <c r="Q25" s="14">
        <v>3</v>
      </c>
      <c r="R25" s="12">
        <f t="shared" si="17"/>
        <v>45</v>
      </c>
      <c r="S25" s="14"/>
      <c r="T25" s="12">
        <f t="shared" si="18"/>
        <v>0</v>
      </c>
      <c r="U25" s="14"/>
      <c r="V25" s="12">
        <f t="shared" si="19"/>
        <v>0</v>
      </c>
      <c r="W25" s="14"/>
      <c r="X25" s="12">
        <f t="shared" si="20"/>
        <v>0</v>
      </c>
      <c r="Y25" s="12"/>
      <c r="Z25" s="12">
        <f t="shared" si="21"/>
        <v>0</v>
      </c>
      <c r="AA25" s="12"/>
      <c r="AB25" s="12">
        <f t="shared" si="22"/>
        <v>0</v>
      </c>
    </row>
    <row r="26" spans="1:28" ht="18.75">
      <c r="A26" s="12" t="s">
        <v>117</v>
      </c>
      <c r="B26" s="41" t="s">
        <v>63</v>
      </c>
      <c r="C26" s="12">
        <v>4</v>
      </c>
      <c r="D26" s="12"/>
      <c r="E26" s="12">
        <f t="shared" si="13"/>
        <v>5</v>
      </c>
      <c r="F26" s="46">
        <v>150</v>
      </c>
      <c r="G26" s="12">
        <f t="shared" si="23"/>
        <v>80</v>
      </c>
      <c r="H26" s="12">
        <f t="shared" si="24"/>
        <v>52</v>
      </c>
      <c r="I26" s="12">
        <v>22</v>
      </c>
      <c r="J26" s="12">
        <v>6</v>
      </c>
      <c r="K26" s="12"/>
      <c r="L26" s="12">
        <f t="shared" si="14"/>
        <v>70</v>
      </c>
      <c r="M26" s="19"/>
      <c r="N26" s="12">
        <f t="shared" si="15"/>
        <v>0</v>
      </c>
      <c r="O26" s="14"/>
      <c r="P26" s="12">
        <f t="shared" si="16"/>
        <v>0</v>
      </c>
      <c r="Q26" s="14"/>
      <c r="R26" s="12">
        <f t="shared" si="17"/>
        <v>0</v>
      </c>
      <c r="S26" s="14">
        <v>4</v>
      </c>
      <c r="T26" s="12">
        <f t="shared" si="18"/>
        <v>80</v>
      </c>
      <c r="U26" s="14"/>
      <c r="V26" s="12">
        <f t="shared" si="19"/>
        <v>0</v>
      </c>
      <c r="W26" s="14"/>
      <c r="X26" s="12">
        <f t="shared" si="20"/>
        <v>0</v>
      </c>
      <c r="Y26" s="12"/>
      <c r="Z26" s="12">
        <f t="shared" si="21"/>
        <v>0</v>
      </c>
      <c r="AA26" s="12"/>
      <c r="AB26" s="12">
        <f t="shared" si="22"/>
        <v>0</v>
      </c>
    </row>
    <row r="27" spans="1:28" ht="37.5">
      <c r="A27" s="12" t="s">
        <v>118</v>
      </c>
      <c r="B27" s="41" t="s">
        <v>64</v>
      </c>
      <c r="C27" s="12"/>
      <c r="D27" s="12">
        <v>3</v>
      </c>
      <c r="E27" s="12">
        <f t="shared" si="13"/>
        <v>4</v>
      </c>
      <c r="F27" s="46">
        <v>120</v>
      </c>
      <c r="G27" s="12">
        <f t="shared" si="23"/>
        <v>60</v>
      </c>
      <c r="H27" s="12">
        <f t="shared" si="24"/>
        <v>50</v>
      </c>
      <c r="I27" s="12"/>
      <c r="J27" s="12">
        <v>10</v>
      </c>
      <c r="K27" s="12"/>
      <c r="L27" s="12">
        <f t="shared" si="14"/>
        <v>60</v>
      </c>
      <c r="M27" s="19"/>
      <c r="N27" s="12">
        <f t="shared" si="15"/>
        <v>0</v>
      </c>
      <c r="O27" s="14"/>
      <c r="P27" s="12">
        <f t="shared" si="16"/>
        <v>0</v>
      </c>
      <c r="Q27" s="14">
        <v>4</v>
      </c>
      <c r="R27" s="12">
        <f t="shared" si="17"/>
        <v>60</v>
      </c>
      <c r="S27" s="14"/>
      <c r="T27" s="12">
        <f t="shared" si="18"/>
        <v>0</v>
      </c>
      <c r="U27" s="14"/>
      <c r="V27" s="12">
        <f t="shared" si="19"/>
        <v>0</v>
      </c>
      <c r="W27" s="14"/>
      <c r="X27" s="12">
        <f t="shared" si="20"/>
        <v>0</v>
      </c>
      <c r="Y27" s="12"/>
      <c r="Z27" s="12">
        <f t="shared" si="21"/>
        <v>0</v>
      </c>
      <c r="AA27" s="12"/>
      <c r="AB27" s="12">
        <f t="shared" si="22"/>
        <v>0</v>
      </c>
    </row>
    <row r="28" spans="1:106" s="4" customFormat="1" ht="25.5" customHeight="1">
      <c r="A28" s="12" t="s">
        <v>119</v>
      </c>
      <c r="B28" s="41" t="s">
        <v>85</v>
      </c>
      <c r="C28" s="12">
        <v>6</v>
      </c>
      <c r="D28" s="12"/>
      <c r="E28" s="12">
        <f t="shared" si="13"/>
        <v>5</v>
      </c>
      <c r="F28" s="46">
        <v>150</v>
      </c>
      <c r="G28" s="12">
        <f t="shared" si="23"/>
        <v>72</v>
      </c>
      <c r="H28" s="12">
        <f t="shared" si="24"/>
        <v>50</v>
      </c>
      <c r="I28" s="12">
        <v>8</v>
      </c>
      <c r="J28" s="12">
        <v>14</v>
      </c>
      <c r="K28" s="12"/>
      <c r="L28" s="12">
        <f t="shared" si="14"/>
        <v>78</v>
      </c>
      <c r="M28" s="19"/>
      <c r="N28" s="12">
        <f t="shared" si="15"/>
        <v>0</v>
      </c>
      <c r="O28" s="14"/>
      <c r="P28" s="12">
        <f t="shared" si="16"/>
        <v>0</v>
      </c>
      <c r="Q28" s="14"/>
      <c r="R28" s="12">
        <f t="shared" si="17"/>
        <v>0</v>
      </c>
      <c r="S28" s="14"/>
      <c r="T28" s="12">
        <f t="shared" si="18"/>
        <v>0</v>
      </c>
      <c r="U28" s="14"/>
      <c r="V28" s="12">
        <f t="shared" si="19"/>
        <v>0</v>
      </c>
      <c r="W28" s="14">
        <v>4</v>
      </c>
      <c r="X28" s="12">
        <f t="shared" si="20"/>
        <v>72</v>
      </c>
      <c r="Y28" s="14"/>
      <c r="Z28" s="14">
        <f t="shared" si="21"/>
        <v>0</v>
      </c>
      <c r="AA28" s="14"/>
      <c r="AB28" s="12">
        <f t="shared" si="22"/>
        <v>0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1:106" s="3" customFormat="1" ht="27" customHeight="1">
      <c r="A29" s="12" t="s">
        <v>120</v>
      </c>
      <c r="B29" s="41" t="s">
        <v>92</v>
      </c>
      <c r="C29" s="12">
        <v>3</v>
      </c>
      <c r="D29" s="12"/>
      <c r="E29" s="12">
        <f t="shared" si="13"/>
        <v>4.5</v>
      </c>
      <c r="F29" s="46">
        <v>135</v>
      </c>
      <c r="G29" s="12">
        <f t="shared" si="23"/>
        <v>60</v>
      </c>
      <c r="H29" s="12">
        <f t="shared" si="24"/>
        <v>28</v>
      </c>
      <c r="I29" s="12">
        <v>6</v>
      </c>
      <c r="J29" s="12">
        <v>26</v>
      </c>
      <c r="K29" s="12"/>
      <c r="L29" s="12">
        <f t="shared" si="14"/>
        <v>75</v>
      </c>
      <c r="M29" s="19"/>
      <c r="N29" s="12">
        <f t="shared" si="15"/>
        <v>0</v>
      </c>
      <c r="O29" s="14"/>
      <c r="P29" s="12">
        <f t="shared" si="16"/>
        <v>0</v>
      </c>
      <c r="Q29" s="14">
        <v>4</v>
      </c>
      <c r="R29" s="12">
        <f t="shared" si="17"/>
        <v>60</v>
      </c>
      <c r="S29" s="14"/>
      <c r="T29" s="12">
        <f t="shared" si="18"/>
        <v>0</v>
      </c>
      <c r="U29" s="14"/>
      <c r="V29" s="12">
        <f t="shared" si="19"/>
        <v>0</v>
      </c>
      <c r="W29" s="14"/>
      <c r="X29" s="12">
        <f t="shared" si="20"/>
        <v>0</v>
      </c>
      <c r="Y29" s="28"/>
      <c r="Z29" s="12">
        <f t="shared" si="21"/>
        <v>0</v>
      </c>
      <c r="AA29" s="28"/>
      <c r="AB29" s="12">
        <f t="shared" si="22"/>
        <v>0</v>
      </c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</row>
    <row r="30" spans="1:28" ht="18.75">
      <c r="A30" s="12" t="s">
        <v>121</v>
      </c>
      <c r="B30" s="41" t="s">
        <v>65</v>
      </c>
      <c r="C30" s="12">
        <v>7</v>
      </c>
      <c r="D30" s="12"/>
      <c r="E30" s="12">
        <f t="shared" si="13"/>
        <v>5</v>
      </c>
      <c r="F30" s="46">
        <v>150</v>
      </c>
      <c r="G30" s="12">
        <f t="shared" si="23"/>
        <v>78</v>
      </c>
      <c r="H30" s="12">
        <f t="shared" si="24"/>
        <v>56</v>
      </c>
      <c r="I30" s="12">
        <v>16</v>
      </c>
      <c r="J30" s="12">
        <v>6</v>
      </c>
      <c r="K30" s="12"/>
      <c r="L30" s="12">
        <f aca="true" t="shared" si="25" ref="L30:L37">F30-G30</f>
        <v>72</v>
      </c>
      <c r="M30" s="19"/>
      <c r="N30" s="12">
        <f aca="true" t="shared" si="26" ref="N30:N37">M30*$M$7</f>
        <v>0</v>
      </c>
      <c r="O30" s="14"/>
      <c r="P30" s="12">
        <f aca="true" t="shared" si="27" ref="P30:P37">O30*$O$7</f>
        <v>0</v>
      </c>
      <c r="Q30" s="14"/>
      <c r="R30" s="12">
        <f aca="true" t="shared" si="28" ref="R30:R37">Q30*$Q$7</f>
        <v>0</v>
      </c>
      <c r="S30" s="14"/>
      <c r="T30" s="12">
        <f aca="true" t="shared" si="29" ref="T30:T37">S30*$S$7</f>
        <v>0</v>
      </c>
      <c r="U30" s="14"/>
      <c r="V30" s="12">
        <f aca="true" t="shared" si="30" ref="V30:V37">U30*$U$7</f>
        <v>0</v>
      </c>
      <c r="W30" s="14"/>
      <c r="X30" s="12">
        <f aca="true" t="shared" si="31" ref="X30:X37">W30*$W$7</f>
        <v>0</v>
      </c>
      <c r="Y30" s="12">
        <v>6</v>
      </c>
      <c r="Z30" s="12">
        <f aca="true" t="shared" si="32" ref="Z30:Z37">Y30*$Y$7</f>
        <v>78</v>
      </c>
      <c r="AA30" s="12"/>
      <c r="AB30" s="12">
        <f aca="true" t="shared" si="33" ref="AB30:AB37">AA30*$AA$7</f>
        <v>0</v>
      </c>
    </row>
    <row r="31" spans="1:28" ht="37.5">
      <c r="A31" s="12" t="s">
        <v>122</v>
      </c>
      <c r="B31" s="41" t="s">
        <v>66</v>
      </c>
      <c r="C31" s="12">
        <v>8</v>
      </c>
      <c r="D31" s="12"/>
      <c r="E31" s="12">
        <f t="shared" si="13"/>
        <v>5</v>
      </c>
      <c r="F31" s="46">
        <v>150</v>
      </c>
      <c r="G31" s="12">
        <f t="shared" si="23"/>
        <v>75</v>
      </c>
      <c r="H31" s="12">
        <f t="shared" si="24"/>
        <v>37</v>
      </c>
      <c r="I31" s="12">
        <v>30</v>
      </c>
      <c r="J31" s="12">
        <v>8</v>
      </c>
      <c r="K31" s="12"/>
      <c r="L31" s="12">
        <f t="shared" si="25"/>
        <v>75</v>
      </c>
      <c r="M31" s="19"/>
      <c r="N31" s="12">
        <f t="shared" si="26"/>
        <v>0</v>
      </c>
      <c r="O31" s="14"/>
      <c r="P31" s="12">
        <f t="shared" si="27"/>
        <v>0</v>
      </c>
      <c r="Q31" s="14"/>
      <c r="R31" s="12">
        <f t="shared" si="28"/>
        <v>0</v>
      </c>
      <c r="S31" s="14"/>
      <c r="T31" s="12">
        <f t="shared" si="29"/>
        <v>0</v>
      </c>
      <c r="U31" s="14"/>
      <c r="V31" s="12">
        <f t="shared" si="30"/>
        <v>0</v>
      </c>
      <c r="W31" s="14"/>
      <c r="X31" s="12">
        <f t="shared" si="31"/>
        <v>0</v>
      </c>
      <c r="Y31" s="12"/>
      <c r="Z31" s="12">
        <f t="shared" si="32"/>
        <v>0</v>
      </c>
      <c r="AA31" s="12">
        <v>5</v>
      </c>
      <c r="AB31" s="12">
        <f t="shared" si="33"/>
        <v>75</v>
      </c>
    </row>
    <row r="32" spans="1:28" ht="18.75">
      <c r="A32" s="12" t="s">
        <v>123</v>
      </c>
      <c r="B32" s="41" t="s">
        <v>58</v>
      </c>
      <c r="C32" s="12">
        <v>3</v>
      </c>
      <c r="D32" s="12"/>
      <c r="E32" s="12">
        <f t="shared" si="13"/>
        <v>5</v>
      </c>
      <c r="F32" s="46">
        <v>150</v>
      </c>
      <c r="G32" s="12">
        <f t="shared" si="23"/>
        <v>60</v>
      </c>
      <c r="H32" s="12">
        <f t="shared" si="24"/>
        <v>32</v>
      </c>
      <c r="I32" s="12">
        <v>20</v>
      </c>
      <c r="J32" s="12">
        <v>8</v>
      </c>
      <c r="K32" s="12"/>
      <c r="L32" s="12">
        <f t="shared" si="25"/>
        <v>90</v>
      </c>
      <c r="M32" s="19"/>
      <c r="N32" s="12">
        <f t="shared" si="26"/>
        <v>0</v>
      </c>
      <c r="O32" s="14"/>
      <c r="P32" s="12">
        <f t="shared" si="27"/>
        <v>0</v>
      </c>
      <c r="Q32" s="14">
        <v>4</v>
      </c>
      <c r="R32" s="12">
        <f t="shared" si="28"/>
        <v>60</v>
      </c>
      <c r="S32" s="14"/>
      <c r="T32" s="12">
        <f t="shared" si="29"/>
        <v>0</v>
      </c>
      <c r="U32" s="14"/>
      <c r="V32" s="12">
        <f t="shared" si="30"/>
        <v>0</v>
      </c>
      <c r="W32" s="14"/>
      <c r="X32" s="12">
        <f t="shared" si="31"/>
        <v>0</v>
      </c>
      <c r="Y32" s="12"/>
      <c r="Z32" s="12">
        <f t="shared" si="32"/>
        <v>0</v>
      </c>
      <c r="AA32" s="12"/>
      <c r="AB32" s="12">
        <f t="shared" si="33"/>
        <v>0</v>
      </c>
    </row>
    <row r="33" spans="1:28" ht="37.5">
      <c r="A33" s="12" t="s">
        <v>124</v>
      </c>
      <c r="B33" s="15" t="s">
        <v>101</v>
      </c>
      <c r="C33" s="12"/>
      <c r="D33" s="12">
        <v>3</v>
      </c>
      <c r="E33" s="12">
        <f t="shared" si="13"/>
        <v>5</v>
      </c>
      <c r="F33" s="49">
        <v>150</v>
      </c>
      <c r="G33" s="12">
        <f t="shared" si="23"/>
        <v>60</v>
      </c>
      <c r="H33" s="12">
        <f t="shared" si="24"/>
        <v>30</v>
      </c>
      <c r="I33" s="12">
        <v>20</v>
      </c>
      <c r="J33" s="12">
        <v>10</v>
      </c>
      <c r="K33" s="12"/>
      <c r="L33" s="12">
        <v>90</v>
      </c>
      <c r="M33" s="19"/>
      <c r="N33" s="12">
        <f t="shared" si="26"/>
        <v>0</v>
      </c>
      <c r="O33" s="14"/>
      <c r="P33" s="12">
        <f t="shared" si="27"/>
        <v>0</v>
      </c>
      <c r="Q33" s="14">
        <v>4</v>
      </c>
      <c r="R33" s="12">
        <f t="shared" si="28"/>
        <v>60</v>
      </c>
      <c r="S33" s="14"/>
      <c r="T33" s="12">
        <f t="shared" si="29"/>
        <v>0</v>
      </c>
      <c r="U33" s="14"/>
      <c r="V33" s="12">
        <f t="shared" si="30"/>
        <v>0</v>
      </c>
      <c r="W33" s="14"/>
      <c r="X33" s="12">
        <f t="shared" si="31"/>
        <v>0</v>
      </c>
      <c r="Y33" s="12"/>
      <c r="Z33" s="12">
        <f t="shared" si="32"/>
        <v>0</v>
      </c>
      <c r="AA33" s="12"/>
      <c r="AB33" s="12">
        <f t="shared" si="33"/>
        <v>0</v>
      </c>
    </row>
    <row r="34" spans="1:28" ht="18.75">
      <c r="A34" s="12" t="s">
        <v>125</v>
      </c>
      <c r="B34" s="41" t="s">
        <v>67</v>
      </c>
      <c r="C34" s="12">
        <v>4</v>
      </c>
      <c r="D34" s="12"/>
      <c r="E34" s="12">
        <f t="shared" si="13"/>
        <v>5</v>
      </c>
      <c r="F34" s="46">
        <v>150</v>
      </c>
      <c r="G34" s="12">
        <f t="shared" si="23"/>
        <v>80</v>
      </c>
      <c r="H34" s="12">
        <f t="shared" si="24"/>
        <v>40</v>
      </c>
      <c r="I34" s="12">
        <v>30</v>
      </c>
      <c r="J34" s="12">
        <v>10</v>
      </c>
      <c r="K34" s="12"/>
      <c r="L34" s="12">
        <f t="shared" si="25"/>
        <v>70</v>
      </c>
      <c r="M34" s="19"/>
      <c r="N34" s="12">
        <f t="shared" si="26"/>
        <v>0</v>
      </c>
      <c r="O34" s="14"/>
      <c r="P34" s="12">
        <f t="shared" si="27"/>
        <v>0</v>
      </c>
      <c r="Q34" s="14"/>
      <c r="R34" s="12">
        <f t="shared" si="28"/>
        <v>0</v>
      </c>
      <c r="S34" s="14">
        <v>4</v>
      </c>
      <c r="T34" s="12">
        <f t="shared" si="29"/>
        <v>80</v>
      </c>
      <c r="U34" s="14"/>
      <c r="V34" s="12">
        <f t="shared" si="30"/>
        <v>0</v>
      </c>
      <c r="W34" s="14"/>
      <c r="X34" s="12">
        <f t="shared" si="31"/>
        <v>0</v>
      </c>
      <c r="Y34" s="12"/>
      <c r="Z34" s="12">
        <f t="shared" si="32"/>
        <v>0</v>
      </c>
      <c r="AA34" s="12"/>
      <c r="AB34" s="12">
        <f t="shared" si="33"/>
        <v>0</v>
      </c>
    </row>
    <row r="35" spans="1:106" s="4" customFormat="1" ht="18.75">
      <c r="A35" s="12" t="s">
        <v>126</v>
      </c>
      <c r="B35" s="41" t="s">
        <v>59</v>
      </c>
      <c r="C35" s="12"/>
      <c r="D35" s="12">
        <v>5</v>
      </c>
      <c r="E35" s="12">
        <f t="shared" si="13"/>
        <v>5</v>
      </c>
      <c r="F35" s="46">
        <v>150</v>
      </c>
      <c r="G35" s="12">
        <f t="shared" si="23"/>
        <v>60</v>
      </c>
      <c r="H35" s="12">
        <f t="shared" si="24"/>
        <v>44</v>
      </c>
      <c r="I35" s="12">
        <v>10</v>
      </c>
      <c r="J35" s="12">
        <v>6</v>
      </c>
      <c r="K35" s="12"/>
      <c r="L35" s="12">
        <f t="shared" si="25"/>
        <v>90</v>
      </c>
      <c r="M35" s="19"/>
      <c r="N35" s="12">
        <f t="shared" si="26"/>
        <v>0</v>
      </c>
      <c r="O35" s="14"/>
      <c r="P35" s="12">
        <f t="shared" si="27"/>
        <v>0</v>
      </c>
      <c r="Q35" s="14"/>
      <c r="R35" s="12">
        <f t="shared" si="28"/>
        <v>0</v>
      </c>
      <c r="S35" s="14"/>
      <c r="T35" s="12">
        <f t="shared" si="29"/>
        <v>0</v>
      </c>
      <c r="U35" s="14">
        <v>4</v>
      </c>
      <c r="V35" s="12">
        <f t="shared" si="30"/>
        <v>60</v>
      </c>
      <c r="W35" s="14"/>
      <c r="X35" s="12">
        <f t="shared" si="31"/>
        <v>0</v>
      </c>
      <c r="Y35" s="14"/>
      <c r="Z35" s="14">
        <f t="shared" si="32"/>
        <v>0</v>
      </c>
      <c r="AA35" s="14"/>
      <c r="AB35" s="12">
        <f t="shared" si="33"/>
        <v>0</v>
      </c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</row>
    <row r="36" spans="1:106" s="3" customFormat="1" ht="43.5" customHeight="1">
      <c r="A36" s="12" t="s">
        <v>127</v>
      </c>
      <c r="B36" s="41" t="s">
        <v>68</v>
      </c>
      <c r="C36" s="12">
        <v>5</v>
      </c>
      <c r="D36" s="12"/>
      <c r="E36" s="12">
        <f t="shared" si="13"/>
        <v>5</v>
      </c>
      <c r="F36" s="47">
        <v>150</v>
      </c>
      <c r="G36" s="12">
        <f t="shared" si="23"/>
        <v>60</v>
      </c>
      <c r="H36" s="12">
        <f t="shared" si="24"/>
        <v>32</v>
      </c>
      <c r="I36" s="12">
        <v>22</v>
      </c>
      <c r="J36" s="12">
        <v>6</v>
      </c>
      <c r="K36" s="12"/>
      <c r="L36" s="12">
        <f t="shared" si="25"/>
        <v>90</v>
      </c>
      <c r="M36" s="19"/>
      <c r="N36" s="12">
        <f t="shared" si="26"/>
        <v>0</v>
      </c>
      <c r="O36" s="14"/>
      <c r="P36" s="12">
        <f t="shared" si="27"/>
        <v>0</v>
      </c>
      <c r="Q36" s="14"/>
      <c r="R36" s="12">
        <f t="shared" si="28"/>
        <v>0</v>
      </c>
      <c r="S36" s="14"/>
      <c r="T36" s="12">
        <f t="shared" si="29"/>
        <v>0</v>
      </c>
      <c r="U36" s="14">
        <v>4</v>
      </c>
      <c r="V36" s="12">
        <f t="shared" si="30"/>
        <v>60</v>
      </c>
      <c r="W36" s="14"/>
      <c r="X36" s="12">
        <f t="shared" si="31"/>
        <v>0</v>
      </c>
      <c r="Y36" s="28"/>
      <c r="Z36" s="12">
        <f t="shared" si="32"/>
        <v>0</v>
      </c>
      <c r="AA36" s="28"/>
      <c r="AB36" s="12">
        <f t="shared" si="33"/>
        <v>0</v>
      </c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</row>
    <row r="37" spans="1:28" ht="37.5">
      <c r="A37" s="12" t="s">
        <v>128</v>
      </c>
      <c r="B37" s="41" t="s">
        <v>90</v>
      </c>
      <c r="C37" s="12">
        <v>7</v>
      </c>
      <c r="D37" s="12"/>
      <c r="E37" s="12">
        <f t="shared" si="13"/>
        <v>5</v>
      </c>
      <c r="F37" s="46">
        <v>150</v>
      </c>
      <c r="G37" s="12">
        <f t="shared" si="23"/>
        <v>78</v>
      </c>
      <c r="H37" s="12">
        <f t="shared" si="24"/>
        <v>42</v>
      </c>
      <c r="I37" s="12">
        <v>30</v>
      </c>
      <c r="J37" s="12">
        <v>6</v>
      </c>
      <c r="K37" s="12"/>
      <c r="L37" s="12">
        <f t="shared" si="25"/>
        <v>72</v>
      </c>
      <c r="M37" s="19"/>
      <c r="N37" s="12">
        <f t="shared" si="26"/>
        <v>0</v>
      </c>
      <c r="O37" s="14"/>
      <c r="P37" s="12">
        <f t="shared" si="27"/>
        <v>0</v>
      </c>
      <c r="Q37" s="14"/>
      <c r="R37" s="12">
        <f t="shared" si="28"/>
        <v>0</v>
      </c>
      <c r="S37" s="14"/>
      <c r="T37" s="12">
        <f t="shared" si="29"/>
        <v>0</v>
      </c>
      <c r="U37" s="14"/>
      <c r="V37" s="12">
        <f t="shared" si="30"/>
        <v>0</v>
      </c>
      <c r="W37" s="14"/>
      <c r="X37" s="12">
        <f t="shared" si="31"/>
        <v>0</v>
      </c>
      <c r="Y37" s="12">
        <v>6</v>
      </c>
      <c r="Z37" s="12">
        <f t="shared" si="32"/>
        <v>78</v>
      </c>
      <c r="AA37" s="12"/>
      <c r="AB37" s="12">
        <f t="shared" si="33"/>
        <v>0</v>
      </c>
    </row>
    <row r="38" spans="1:28" ht="18.75">
      <c r="A38" s="12" t="s">
        <v>129</v>
      </c>
      <c r="B38" s="41" t="s">
        <v>93</v>
      </c>
      <c r="C38" s="12"/>
      <c r="D38" s="12">
        <v>6</v>
      </c>
      <c r="E38" s="12">
        <f t="shared" si="13"/>
        <v>5</v>
      </c>
      <c r="F38" s="46">
        <v>150</v>
      </c>
      <c r="G38" s="12">
        <f t="shared" si="23"/>
        <v>72</v>
      </c>
      <c r="H38" s="12">
        <f t="shared" si="24"/>
        <v>32</v>
      </c>
      <c r="I38" s="12">
        <v>34</v>
      </c>
      <c r="J38" s="12">
        <v>6</v>
      </c>
      <c r="K38" s="12"/>
      <c r="L38" s="12">
        <f t="shared" si="14"/>
        <v>78</v>
      </c>
      <c r="M38" s="19"/>
      <c r="N38" s="12">
        <f t="shared" si="15"/>
        <v>0</v>
      </c>
      <c r="O38" s="14"/>
      <c r="P38" s="12">
        <f t="shared" si="16"/>
        <v>0</v>
      </c>
      <c r="Q38" s="14"/>
      <c r="R38" s="12">
        <f t="shared" si="17"/>
        <v>0</v>
      </c>
      <c r="S38" s="14"/>
      <c r="T38" s="12">
        <f t="shared" si="18"/>
        <v>0</v>
      </c>
      <c r="U38" s="14"/>
      <c r="V38" s="12">
        <f t="shared" si="19"/>
        <v>0</v>
      </c>
      <c r="W38" s="14">
        <v>4</v>
      </c>
      <c r="X38" s="12">
        <f t="shared" si="20"/>
        <v>72</v>
      </c>
      <c r="Y38" s="12"/>
      <c r="Z38" s="12">
        <f t="shared" si="21"/>
        <v>0</v>
      </c>
      <c r="AA38" s="12"/>
      <c r="AB38" s="12">
        <f t="shared" si="22"/>
        <v>0</v>
      </c>
    </row>
    <row r="39" spans="1:28" ht="18.75">
      <c r="A39" s="12" t="s">
        <v>130</v>
      </c>
      <c r="B39" s="41" t="s">
        <v>94</v>
      </c>
      <c r="C39" s="12">
        <v>5</v>
      </c>
      <c r="D39" s="12"/>
      <c r="E39" s="12">
        <f t="shared" si="13"/>
        <v>5</v>
      </c>
      <c r="F39" s="46">
        <v>150</v>
      </c>
      <c r="G39" s="12">
        <f t="shared" si="23"/>
        <v>60</v>
      </c>
      <c r="H39" s="12">
        <f t="shared" si="24"/>
        <v>30</v>
      </c>
      <c r="I39" s="12">
        <v>22</v>
      </c>
      <c r="J39" s="12">
        <v>8</v>
      </c>
      <c r="K39" s="12"/>
      <c r="L39" s="12">
        <f aca="true" t="shared" si="34" ref="L39:L49">F39-G39</f>
        <v>90</v>
      </c>
      <c r="M39" s="19"/>
      <c r="N39" s="12">
        <f aca="true" t="shared" si="35" ref="N39:N49">M39*$M$7</f>
        <v>0</v>
      </c>
      <c r="O39" s="14"/>
      <c r="P39" s="12">
        <f aca="true" t="shared" si="36" ref="P39:P49">O39*$O$7</f>
        <v>0</v>
      </c>
      <c r="Q39" s="14"/>
      <c r="R39" s="12">
        <f aca="true" t="shared" si="37" ref="R39:R49">Q39*$Q$7</f>
        <v>0</v>
      </c>
      <c r="S39" s="14"/>
      <c r="T39" s="12">
        <f aca="true" t="shared" si="38" ref="T39:T49">S39*$S$7</f>
        <v>0</v>
      </c>
      <c r="U39" s="14">
        <v>4</v>
      </c>
      <c r="V39" s="12">
        <f aca="true" t="shared" si="39" ref="V39:V49">U39*$U$7</f>
        <v>60</v>
      </c>
      <c r="W39" s="14"/>
      <c r="X39" s="12">
        <f aca="true" t="shared" si="40" ref="X39:X49">W39*$W$7</f>
        <v>0</v>
      </c>
      <c r="Y39" s="12"/>
      <c r="Z39" s="12">
        <f aca="true" t="shared" si="41" ref="Z39:Z49">Y39*$Y$7</f>
        <v>0</v>
      </c>
      <c r="AA39" s="12"/>
      <c r="AB39" s="12">
        <f aca="true" t="shared" si="42" ref="AB39:AB49">AA39*$AA$7</f>
        <v>0</v>
      </c>
    </row>
    <row r="40" spans="1:28" ht="18.75">
      <c r="A40" s="12" t="s">
        <v>131</v>
      </c>
      <c r="B40" s="41" t="s">
        <v>69</v>
      </c>
      <c r="C40" s="12">
        <v>5</v>
      </c>
      <c r="D40" s="12"/>
      <c r="E40" s="12">
        <f t="shared" si="13"/>
        <v>5</v>
      </c>
      <c r="F40" s="46">
        <v>150</v>
      </c>
      <c r="G40" s="12">
        <f t="shared" si="23"/>
        <v>60</v>
      </c>
      <c r="H40" s="12">
        <f t="shared" si="24"/>
        <v>30</v>
      </c>
      <c r="I40" s="12">
        <v>24</v>
      </c>
      <c r="J40" s="12">
        <v>6</v>
      </c>
      <c r="K40" s="12"/>
      <c r="L40" s="12">
        <f>F40-G40</f>
        <v>90</v>
      </c>
      <c r="M40" s="19"/>
      <c r="N40" s="12">
        <f>M40*$M$7</f>
        <v>0</v>
      </c>
      <c r="O40" s="14"/>
      <c r="P40" s="12">
        <f>O40*$O$7</f>
        <v>0</v>
      </c>
      <c r="Q40" s="14"/>
      <c r="R40" s="12">
        <f>Q40*$Q$7</f>
        <v>0</v>
      </c>
      <c r="S40" s="14"/>
      <c r="T40" s="12">
        <f>S40*$S$7</f>
        <v>0</v>
      </c>
      <c r="U40" s="14">
        <v>4</v>
      </c>
      <c r="V40" s="12">
        <f>U40*$U$7</f>
        <v>60</v>
      </c>
      <c r="W40" s="14"/>
      <c r="X40" s="12">
        <f>W40*$W$7</f>
        <v>0</v>
      </c>
      <c r="Y40" s="12"/>
      <c r="Z40" s="12">
        <f>Y40*$Y$7</f>
        <v>0</v>
      </c>
      <c r="AA40" s="12"/>
      <c r="AB40" s="12">
        <f>AA40*$AA$7</f>
        <v>0</v>
      </c>
    </row>
    <row r="41" spans="1:28" ht="18.75">
      <c r="A41" s="12" t="s">
        <v>132</v>
      </c>
      <c r="B41" s="41" t="s">
        <v>70</v>
      </c>
      <c r="C41" s="12">
        <v>7</v>
      </c>
      <c r="D41" s="12"/>
      <c r="E41" s="12">
        <f t="shared" si="13"/>
        <v>5</v>
      </c>
      <c r="F41" s="46">
        <v>150</v>
      </c>
      <c r="G41" s="12">
        <f t="shared" si="23"/>
        <v>52</v>
      </c>
      <c r="H41" s="12">
        <f t="shared" si="24"/>
        <v>26</v>
      </c>
      <c r="I41" s="12">
        <v>12</v>
      </c>
      <c r="J41" s="12">
        <v>14</v>
      </c>
      <c r="K41" s="12"/>
      <c r="L41" s="12">
        <f>F41-G41</f>
        <v>98</v>
      </c>
      <c r="M41" s="19"/>
      <c r="N41" s="12">
        <f>M41*$M$7</f>
        <v>0</v>
      </c>
      <c r="O41" s="14"/>
      <c r="P41" s="12">
        <f>O41*$O$7</f>
        <v>0</v>
      </c>
      <c r="Q41" s="14"/>
      <c r="R41" s="12">
        <f>Q41*$Q$7</f>
        <v>0</v>
      </c>
      <c r="S41" s="14"/>
      <c r="T41" s="12">
        <f>S41*$S$7</f>
        <v>0</v>
      </c>
      <c r="U41" s="14"/>
      <c r="V41" s="12">
        <f>U41*$U$7</f>
        <v>0</v>
      </c>
      <c r="W41" s="14"/>
      <c r="X41" s="12">
        <f>W41*$W$7</f>
        <v>0</v>
      </c>
      <c r="Y41" s="12">
        <v>4</v>
      </c>
      <c r="Z41" s="12">
        <f>Y41*$Y$7</f>
        <v>52</v>
      </c>
      <c r="AA41" s="12"/>
      <c r="AB41" s="12">
        <f>AA41*$AA$7</f>
        <v>0</v>
      </c>
    </row>
    <row r="42" spans="1:28" ht="18.75">
      <c r="A42" s="12" t="s">
        <v>133</v>
      </c>
      <c r="B42" s="41" t="s">
        <v>71</v>
      </c>
      <c r="C42" s="12"/>
      <c r="D42" s="12">
        <v>2</v>
      </c>
      <c r="E42" s="12">
        <f t="shared" si="13"/>
        <v>5</v>
      </c>
      <c r="F42" s="46">
        <v>150</v>
      </c>
      <c r="G42" s="12">
        <f t="shared" si="23"/>
        <v>80</v>
      </c>
      <c r="H42" s="12">
        <f t="shared" si="24"/>
        <v>42</v>
      </c>
      <c r="I42" s="12">
        <v>30</v>
      </c>
      <c r="J42" s="12">
        <v>8</v>
      </c>
      <c r="K42" s="12"/>
      <c r="L42" s="12">
        <f>F42-G42</f>
        <v>70</v>
      </c>
      <c r="M42" s="19"/>
      <c r="N42" s="12">
        <f>M42*$M$7</f>
        <v>0</v>
      </c>
      <c r="O42" s="14">
        <v>4</v>
      </c>
      <c r="P42" s="12">
        <f>O42*$O$7</f>
        <v>80</v>
      </c>
      <c r="Q42" s="14"/>
      <c r="R42" s="12">
        <f>Q42*$Q$7</f>
        <v>0</v>
      </c>
      <c r="S42" s="14"/>
      <c r="T42" s="12">
        <f>S42*$S$7</f>
        <v>0</v>
      </c>
      <c r="U42" s="14"/>
      <c r="V42" s="12">
        <f>U42*$U$7</f>
        <v>0</v>
      </c>
      <c r="W42" s="14"/>
      <c r="X42" s="12">
        <f>W42*$W$7</f>
        <v>0</v>
      </c>
      <c r="Y42" s="12"/>
      <c r="Z42" s="12">
        <f>Y42*$Y$7</f>
        <v>0</v>
      </c>
      <c r="AA42" s="12"/>
      <c r="AB42" s="12">
        <f>AA42*$AA$7</f>
        <v>0</v>
      </c>
    </row>
    <row r="43" spans="1:28" ht="37.5">
      <c r="A43" s="28" t="s">
        <v>161</v>
      </c>
      <c r="B43" s="58" t="s">
        <v>162</v>
      </c>
      <c r="C43" s="12"/>
      <c r="D43" s="12"/>
      <c r="E43" s="12"/>
      <c r="F43" s="46"/>
      <c r="G43" s="12"/>
      <c r="H43" s="12"/>
      <c r="I43" s="12"/>
      <c r="J43" s="12"/>
      <c r="K43" s="12"/>
      <c r="L43" s="12"/>
      <c r="M43" s="19"/>
      <c r="N43" s="12"/>
      <c r="O43" s="14"/>
      <c r="P43" s="12"/>
      <c r="Q43" s="14"/>
      <c r="R43" s="12"/>
      <c r="S43" s="14"/>
      <c r="T43" s="12"/>
      <c r="U43" s="14"/>
      <c r="V43" s="12"/>
      <c r="W43" s="14"/>
      <c r="X43" s="12"/>
      <c r="Y43" s="12"/>
      <c r="Z43" s="12"/>
      <c r="AA43" s="12"/>
      <c r="AB43" s="12"/>
    </row>
    <row r="44" spans="1:28" ht="44.25" customHeight="1">
      <c r="A44" s="12" t="s">
        <v>134</v>
      </c>
      <c r="B44" s="41" t="s">
        <v>98</v>
      </c>
      <c r="C44" s="12"/>
      <c r="D44" s="12" t="s">
        <v>149</v>
      </c>
      <c r="E44" s="12">
        <f t="shared" si="13"/>
        <v>6</v>
      </c>
      <c r="F44" s="12">
        <v>180</v>
      </c>
      <c r="G44" s="12">
        <v>120</v>
      </c>
      <c r="H44" s="12"/>
      <c r="I44" s="12">
        <v>120</v>
      </c>
      <c r="J44" s="12"/>
      <c r="K44" s="12"/>
      <c r="L44" s="12">
        <f t="shared" si="34"/>
        <v>60</v>
      </c>
      <c r="M44" s="19"/>
      <c r="N44" s="12">
        <f t="shared" si="35"/>
        <v>0</v>
      </c>
      <c r="O44" s="14"/>
      <c r="P44" s="12">
        <f t="shared" si="36"/>
        <v>0</v>
      </c>
      <c r="Q44" s="14"/>
      <c r="R44" s="12">
        <f t="shared" si="37"/>
        <v>0</v>
      </c>
      <c r="S44" s="14"/>
      <c r="T44" s="12">
        <f t="shared" si="38"/>
        <v>0</v>
      </c>
      <c r="U44" s="14"/>
      <c r="V44" s="12">
        <f t="shared" si="39"/>
        <v>0</v>
      </c>
      <c r="W44" s="14"/>
      <c r="X44" s="12">
        <f t="shared" si="40"/>
        <v>0</v>
      </c>
      <c r="Y44" s="12"/>
      <c r="Z44" s="12">
        <f t="shared" si="41"/>
        <v>0</v>
      </c>
      <c r="AA44" s="12"/>
      <c r="AB44" s="12">
        <f t="shared" si="42"/>
        <v>0</v>
      </c>
    </row>
    <row r="45" spans="1:28" ht="75">
      <c r="A45" s="12" t="s">
        <v>135</v>
      </c>
      <c r="B45" s="13" t="s">
        <v>55</v>
      </c>
      <c r="C45" s="15"/>
      <c r="D45" s="57" t="s">
        <v>113</v>
      </c>
      <c r="E45" s="12">
        <f t="shared" si="13"/>
        <v>9</v>
      </c>
      <c r="F45" s="12">
        <v>270</v>
      </c>
      <c r="G45" s="12">
        <f t="shared" si="23"/>
        <v>0</v>
      </c>
      <c r="H45" s="12">
        <f t="shared" si="24"/>
        <v>0</v>
      </c>
      <c r="I45" s="12"/>
      <c r="J45" s="12"/>
      <c r="K45" s="12"/>
      <c r="L45" s="12">
        <f t="shared" si="34"/>
        <v>270</v>
      </c>
      <c r="M45" s="19"/>
      <c r="N45" s="12">
        <f t="shared" si="35"/>
        <v>0</v>
      </c>
      <c r="O45" s="14"/>
      <c r="P45" s="12">
        <f t="shared" si="36"/>
        <v>0</v>
      </c>
      <c r="Q45" s="14"/>
      <c r="R45" s="12">
        <f t="shared" si="37"/>
        <v>0</v>
      </c>
      <c r="S45" s="14"/>
      <c r="T45" s="12">
        <f t="shared" si="38"/>
        <v>0</v>
      </c>
      <c r="U45" s="14"/>
      <c r="V45" s="12">
        <f t="shared" si="39"/>
        <v>0</v>
      </c>
      <c r="W45" s="14"/>
      <c r="X45" s="12">
        <f t="shared" si="40"/>
        <v>0</v>
      </c>
      <c r="Y45" s="12"/>
      <c r="Z45" s="12">
        <f t="shared" si="41"/>
        <v>0</v>
      </c>
      <c r="AA45" s="12"/>
      <c r="AB45" s="12">
        <f t="shared" si="42"/>
        <v>0</v>
      </c>
    </row>
    <row r="46" spans="1:28" ht="37.5">
      <c r="A46" s="12" t="s">
        <v>137</v>
      </c>
      <c r="B46" s="15" t="s">
        <v>136</v>
      </c>
      <c r="C46" s="12"/>
      <c r="D46" s="57">
        <v>6</v>
      </c>
      <c r="E46" s="12">
        <f t="shared" si="13"/>
        <v>3</v>
      </c>
      <c r="F46" s="12">
        <v>90</v>
      </c>
      <c r="G46" s="12">
        <f t="shared" si="23"/>
        <v>0</v>
      </c>
      <c r="H46" s="12">
        <f t="shared" si="24"/>
        <v>0</v>
      </c>
      <c r="I46" s="12"/>
      <c r="J46" s="12"/>
      <c r="K46" s="12"/>
      <c r="L46" s="12">
        <f t="shared" si="34"/>
        <v>90</v>
      </c>
      <c r="M46" s="19"/>
      <c r="N46" s="12">
        <f t="shared" si="35"/>
        <v>0</v>
      </c>
      <c r="O46" s="14"/>
      <c r="P46" s="12">
        <f t="shared" si="36"/>
        <v>0</v>
      </c>
      <c r="Q46" s="14"/>
      <c r="R46" s="12">
        <f t="shared" si="37"/>
        <v>0</v>
      </c>
      <c r="S46" s="14"/>
      <c r="T46" s="12">
        <f t="shared" si="38"/>
        <v>0</v>
      </c>
      <c r="U46" s="14"/>
      <c r="V46" s="12">
        <f t="shared" si="39"/>
        <v>0</v>
      </c>
      <c r="W46" s="14"/>
      <c r="X46" s="12">
        <f t="shared" si="40"/>
        <v>0</v>
      </c>
      <c r="Y46" s="12"/>
      <c r="Z46" s="12">
        <f t="shared" si="41"/>
        <v>0</v>
      </c>
      <c r="AA46" s="12"/>
      <c r="AB46" s="12">
        <f t="shared" si="42"/>
        <v>0</v>
      </c>
    </row>
    <row r="47" spans="1:106" s="4" customFormat="1" ht="37.5">
      <c r="A47" s="12" t="s">
        <v>138</v>
      </c>
      <c r="B47" s="15" t="s">
        <v>156</v>
      </c>
      <c r="C47" s="12"/>
      <c r="D47" s="57">
        <v>7</v>
      </c>
      <c r="E47" s="12">
        <f t="shared" si="13"/>
        <v>3</v>
      </c>
      <c r="F47" s="12">
        <v>90</v>
      </c>
      <c r="G47" s="12">
        <f t="shared" si="23"/>
        <v>0</v>
      </c>
      <c r="H47" s="12">
        <f t="shared" si="24"/>
        <v>0</v>
      </c>
      <c r="I47" s="12"/>
      <c r="J47" s="12"/>
      <c r="K47" s="12"/>
      <c r="L47" s="12">
        <f t="shared" si="34"/>
        <v>90</v>
      </c>
      <c r="M47" s="19"/>
      <c r="N47" s="12">
        <f t="shared" si="35"/>
        <v>0</v>
      </c>
      <c r="O47" s="14"/>
      <c r="P47" s="12">
        <f t="shared" si="36"/>
        <v>0</v>
      </c>
      <c r="Q47" s="14"/>
      <c r="R47" s="12">
        <f t="shared" si="37"/>
        <v>0</v>
      </c>
      <c r="S47" s="14"/>
      <c r="T47" s="12">
        <f t="shared" si="38"/>
        <v>0</v>
      </c>
      <c r="U47" s="14"/>
      <c r="V47" s="12">
        <f t="shared" si="39"/>
        <v>0</v>
      </c>
      <c r="W47" s="14"/>
      <c r="X47" s="12">
        <f t="shared" si="40"/>
        <v>0</v>
      </c>
      <c r="Y47" s="14"/>
      <c r="Z47" s="14">
        <f t="shared" si="41"/>
        <v>0</v>
      </c>
      <c r="AA47" s="14"/>
      <c r="AB47" s="12">
        <f t="shared" si="42"/>
        <v>0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</row>
    <row r="48" spans="1:106" s="3" customFormat="1" ht="60.75" customHeight="1">
      <c r="A48" s="12" t="s">
        <v>171</v>
      </c>
      <c r="B48" s="15" t="s">
        <v>157</v>
      </c>
      <c r="C48" s="12"/>
      <c r="D48" s="12"/>
      <c r="E48" s="12">
        <f t="shared" si="13"/>
        <v>6</v>
      </c>
      <c r="F48" s="12">
        <v>180</v>
      </c>
      <c r="G48" s="12">
        <f t="shared" si="23"/>
        <v>0</v>
      </c>
      <c r="H48" s="12">
        <f t="shared" si="24"/>
        <v>0</v>
      </c>
      <c r="I48" s="12"/>
      <c r="J48" s="12"/>
      <c r="K48" s="12"/>
      <c r="L48" s="12">
        <f t="shared" si="34"/>
        <v>180</v>
      </c>
      <c r="M48" s="19"/>
      <c r="N48" s="12">
        <f t="shared" si="35"/>
        <v>0</v>
      </c>
      <c r="O48" s="14"/>
      <c r="P48" s="12">
        <f t="shared" si="36"/>
        <v>0</v>
      </c>
      <c r="Q48" s="14"/>
      <c r="R48" s="12">
        <f t="shared" si="37"/>
        <v>0</v>
      </c>
      <c r="S48" s="14"/>
      <c r="T48" s="12">
        <f t="shared" si="38"/>
        <v>0</v>
      </c>
      <c r="U48" s="14"/>
      <c r="V48" s="12">
        <f t="shared" si="39"/>
        <v>0</v>
      </c>
      <c r="W48" s="14"/>
      <c r="X48" s="12">
        <f t="shared" si="40"/>
        <v>0</v>
      </c>
      <c r="Y48" s="28"/>
      <c r="Z48" s="12">
        <f t="shared" si="41"/>
        <v>0</v>
      </c>
      <c r="AA48" s="28"/>
      <c r="AB48" s="12">
        <f t="shared" si="42"/>
        <v>0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>
        <v>1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</row>
    <row r="49" spans="1:28" ht="63.75" customHeight="1">
      <c r="A49" s="12" t="s">
        <v>139</v>
      </c>
      <c r="B49" s="15" t="s">
        <v>158</v>
      </c>
      <c r="C49" s="12"/>
      <c r="D49" s="57" t="s">
        <v>113</v>
      </c>
      <c r="E49" s="12">
        <f t="shared" si="13"/>
        <v>1.5</v>
      </c>
      <c r="F49" s="12">
        <v>45</v>
      </c>
      <c r="G49" s="12">
        <f t="shared" si="23"/>
        <v>0</v>
      </c>
      <c r="H49" s="12">
        <f t="shared" si="24"/>
        <v>0</v>
      </c>
      <c r="I49" s="12"/>
      <c r="J49" s="12"/>
      <c r="K49" s="12"/>
      <c r="L49" s="12">
        <f t="shared" si="34"/>
        <v>45</v>
      </c>
      <c r="M49" s="19"/>
      <c r="N49" s="12">
        <f t="shared" si="35"/>
        <v>0</v>
      </c>
      <c r="O49" s="14"/>
      <c r="P49" s="12">
        <f t="shared" si="36"/>
        <v>0</v>
      </c>
      <c r="Q49" s="14"/>
      <c r="R49" s="12">
        <f t="shared" si="37"/>
        <v>0</v>
      </c>
      <c r="S49" s="14"/>
      <c r="T49" s="12">
        <f t="shared" si="38"/>
        <v>0</v>
      </c>
      <c r="U49" s="14"/>
      <c r="V49" s="12">
        <f t="shared" si="39"/>
        <v>0</v>
      </c>
      <c r="W49" s="14"/>
      <c r="X49" s="12">
        <f t="shared" si="40"/>
        <v>0</v>
      </c>
      <c r="Y49" s="12"/>
      <c r="Z49" s="12">
        <f t="shared" si="41"/>
        <v>0</v>
      </c>
      <c r="AA49" s="12"/>
      <c r="AB49" s="12">
        <f t="shared" si="42"/>
        <v>0</v>
      </c>
    </row>
    <row r="50" spans="1:28" s="30" customFormat="1" ht="100.5" customHeight="1">
      <c r="A50" s="12"/>
      <c r="B50" s="29" t="s">
        <v>170</v>
      </c>
      <c r="C50" s="37"/>
      <c r="D50" s="57"/>
      <c r="E50" s="37">
        <f aca="true" t="shared" si="43" ref="E50:AB50">SUM(E24:E49)</f>
        <v>127</v>
      </c>
      <c r="F50" s="15">
        <f t="shared" si="43"/>
        <v>3810</v>
      </c>
      <c r="G50" s="37">
        <f t="shared" si="43"/>
        <v>1472</v>
      </c>
      <c r="H50" s="37">
        <f t="shared" si="43"/>
        <v>818</v>
      </c>
      <c r="I50" s="37">
        <f t="shared" si="43"/>
        <v>466</v>
      </c>
      <c r="J50" s="37">
        <f t="shared" si="43"/>
        <v>188</v>
      </c>
      <c r="K50" s="37">
        <f t="shared" si="43"/>
        <v>0</v>
      </c>
      <c r="L50" s="37">
        <f t="shared" si="43"/>
        <v>2338</v>
      </c>
      <c r="M50" s="37">
        <f t="shared" si="43"/>
        <v>4</v>
      </c>
      <c r="N50" s="37">
        <f t="shared" si="43"/>
        <v>60</v>
      </c>
      <c r="O50" s="37">
        <f t="shared" si="43"/>
        <v>9</v>
      </c>
      <c r="P50" s="37">
        <f t="shared" si="43"/>
        <v>180</v>
      </c>
      <c r="Q50" s="37">
        <f t="shared" si="43"/>
        <v>19</v>
      </c>
      <c r="R50" s="37">
        <f t="shared" si="43"/>
        <v>285</v>
      </c>
      <c r="S50" s="37">
        <f t="shared" si="43"/>
        <v>8</v>
      </c>
      <c r="T50" s="37">
        <f t="shared" si="43"/>
        <v>160</v>
      </c>
      <c r="U50" s="37">
        <f t="shared" si="43"/>
        <v>16</v>
      </c>
      <c r="V50" s="37">
        <f t="shared" si="43"/>
        <v>240</v>
      </c>
      <c r="W50" s="37">
        <f t="shared" si="43"/>
        <v>8</v>
      </c>
      <c r="X50" s="37">
        <f t="shared" si="43"/>
        <v>144</v>
      </c>
      <c r="Y50" s="37">
        <f t="shared" si="43"/>
        <v>16</v>
      </c>
      <c r="Z50" s="37">
        <f t="shared" si="43"/>
        <v>208</v>
      </c>
      <c r="AA50" s="37">
        <f t="shared" si="43"/>
        <v>5</v>
      </c>
      <c r="AB50" s="37">
        <f t="shared" si="43"/>
        <v>75</v>
      </c>
    </row>
    <row r="51" spans="1:28" s="31" customFormat="1" ht="71.25" customHeight="1">
      <c r="A51" s="20"/>
      <c r="B51" s="21" t="s">
        <v>163</v>
      </c>
      <c r="C51" s="38"/>
      <c r="D51" s="38"/>
      <c r="E51" s="38">
        <f aca="true" t="shared" si="44" ref="E51:AB51">E50+E22</f>
        <v>174</v>
      </c>
      <c r="F51" s="38">
        <f t="shared" si="44"/>
        <v>5220</v>
      </c>
      <c r="G51" s="38">
        <f t="shared" si="44"/>
        <v>2166</v>
      </c>
      <c r="H51" s="38">
        <f t="shared" si="44"/>
        <v>1222</v>
      </c>
      <c r="I51" s="38">
        <f t="shared" si="44"/>
        <v>660</v>
      </c>
      <c r="J51" s="38">
        <f t="shared" si="44"/>
        <v>284</v>
      </c>
      <c r="K51" s="38">
        <f t="shared" si="44"/>
        <v>0</v>
      </c>
      <c r="L51" s="38">
        <f t="shared" si="44"/>
        <v>3054</v>
      </c>
      <c r="M51" s="38">
        <f t="shared" si="44"/>
        <v>25</v>
      </c>
      <c r="N51" s="38">
        <f t="shared" si="44"/>
        <v>375</v>
      </c>
      <c r="O51" s="38">
        <f t="shared" si="44"/>
        <v>20</v>
      </c>
      <c r="P51" s="38">
        <f t="shared" si="44"/>
        <v>400</v>
      </c>
      <c r="Q51" s="38">
        <f t="shared" si="44"/>
        <v>22</v>
      </c>
      <c r="R51" s="38">
        <f t="shared" si="44"/>
        <v>330</v>
      </c>
      <c r="S51" s="38">
        <f t="shared" si="44"/>
        <v>11</v>
      </c>
      <c r="T51" s="38">
        <f t="shared" si="44"/>
        <v>220</v>
      </c>
      <c r="U51" s="38">
        <f t="shared" si="44"/>
        <v>16</v>
      </c>
      <c r="V51" s="38">
        <f t="shared" si="44"/>
        <v>240</v>
      </c>
      <c r="W51" s="38">
        <f t="shared" si="44"/>
        <v>11</v>
      </c>
      <c r="X51" s="38">
        <f t="shared" si="44"/>
        <v>198</v>
      </c>
      <c r="Y51" s="38">
        <f t="shared" si="44"/>
        <v>16</v>
      </c>
      <c r="Z51" s="38">
        <f t="shared" si="44"/>
        <v>208</v>
      </c>
      <c r="AA51" s="38">
        <f t="shared" si="44"/>
        <v>5</v>
      </c>
      <c r="AB51" s="38">
        <f t="shared" si="44"/>
        <v>75</v>
      </c>
    </row>
    <row r="52" spans="1:106" s="10" customFormat="1" ht="26.25" customHeight="1">
      <c r="A52" s="10" t="s">
        <v>164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</row>
    <row r="53" spans="1:28" ht="18.75">
      <c r="A53" s="10" t="s">
        <v>165</v>
      </c>
      <c r="B53" s="10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9"/>
      <c r="N53" s="12"/>
      <c r="O53" s="14"/>
      <c r="P53" s="12"/>
      <c r="Q53" s="14"/>
      <c r="R53" s="12"/>
      <c r="S53" s="14"/>
      <c r="T53" s="12"/>
      <c r="U53" s="14"/>
      <c r="V53" s="12"/>
      <c r="W53" s="14"/>
      <c r="X53" s="12"/>
      <c r="Y53" s="12"/>
      <c r="Z53" s="12"/>
      <c r="AA53" s="12"/>
      <c r="AB53" s="12"/>
    </row>
    <row r="54" spans="1:28" ht="37.5">
      <c r="A54" s="12" t="s">
        <v>140</v>
      </c>
      <c r="B54" s="41" t="s">
        <v>72</v>
      </c>
      <c r="C54" s="12"/>
      <c r="D54" s="12">
        <v>5</v>
      </c>
      <c r="E54" s="12">
        <f>F54/30</f>
        <v>4</v>
      </c>
      <c r="F54" s="12">
        <v>120</v>
      </c>
      <c r="G54" s="12">
        <f>N54+P54+R54+T54+V54+X54+Z54+AB54</f>
        <v>45</v>
      </c>
      <c r="H54" s="12">
        <f>G54-I54-J54</f>
        <v>35</v>
      </c>
      <c r="I54" s="12"/>
      <c r="J54" s="12">
        <v>10</v>
      </c>
      <c r="K54" s="12"/>
      <c r="L54" s="12">
        <f>F54-G54</f>
        <v>75</v>
      </c>
      <c r="M54" s="19"/>
      <c r="N54" s="12">
        <f>M54*$M$7</f>
        <v>0</v>
      </c>
      <c r="O54" s="14"/>
      <c r="P54" s="12">
        <f>O54*$O$7</f>
        <v>0</v>
      </c>
      <c r="Q54" s="14"/>
      <c r="R54" s="12">
        <f>Q54*$Q$7</f>
        <v>0</v>
      </c>
      <c r="S54" s="14"/>
      <c r="T54" s="12">
        <f>S54*$S$7</f>
        <v>0</v>
      </c>
      <c r="U54" s="14">
        <v>3</v>
      </c>
      <c r="V54" s="12">
        <f>U54*$U$7</f>
        <v>45</v>
      </c>
      <c r="W54" s="14"/>
      <c r="X54" s="12">
        <f>W54*$W$7</f>
        <v>0</v>
      </c>
      <c r="Y54" s="12"/>
      <c r="Z54" s="12">
        <f>Y54*$Y$7</f>
        <v>0</v>
      </c>
      <c r="AA54" s="12"/>
      <c r="AB54" s="12">
        <f>AA54*$AA$7</f>
        <v>0</v>
      </c>
    </row>
    <row r="55" spans="1:28" ht="37.5">
      <c r="A55" s="12" t="s">
        <v>141</v>
      </c>
      <c r="B55" s="41" t="s">
        <v>73</v>
      </c>
      <c r="C55" s="12">
        <v>4</v>
      </c>
      <c r="D55" s="12"/>
      <c r="E55" s="12">
        <f>F55/30</f>
        <v>4</v>
      </c>
      <c r="F55" s="12">
        <v>120</v>
      </c>
      <c r="G55" s="12">
        <f>N55+P55+R55+T55+V55+X55+Z55+AB55</f>
        <v>60</v>
      </c>
      <c r="H55" s="12">
        <f>G55-I55-J55</f>
        <v>30</v>
      </c>
      <c r="I55" s="12"/>
      <c r="J55" s="12">
        <v>30</v>
      </c>
      <c r="K55" s="12"/>
      <c r="L55" s="12">
        <f>F55-G55</f>
        <v>60</v>
      </c>
      <c r="M55" s="19"/>
      <c r="N55" s="12">
        <f>M55*$M$7</f>
        <v>0</v>
      </c>
      <c r="O55" s="14"/>
      <c r="P55" s="12">
        <f>O55*$O$7</f>
        <v>0</v>
      </c>
      <c r="Q55" s="14"/>
      <c r="R55" s="12">
        <f>Q55*$Q$7</f>
        <v>0</v>
      </c>
      <c r="S55" s="14">
        <v>3</v>
      </c>
      <c r="T55" s="12">
        <f>S55*$S$7</f>
        <v>60</v>
      </c>
      <c r="U55" s="14">
        <v>0</v>
      </c>
      <c r="V55" s="12">
        <f>U55*$U$7</f>
        <v>0</v>
      </c>
      <c r="W55" s="14"/>
      <c r="X55" s="12">
        <f>W55*$W$7</f>
        <v>0</v>
      </c>
      <c r="Y55" s="12"/>
      <c r="Z55" s="12"/>
      <c r="AA55" s="12"/>
      <c r="AB55" s="12">
        <f>AA55*$AA$7</f>
        <v>0</v>
      </c>
    </row>
    <row r="56" spans="1:28" ht="56.25">
      <c r="A56" s="12" t="s">
        <v>142</v>
      </c>
      <c r="B56" s="41" t="s">
        <v>74</v>
      </c>
      <c r="C56" s="12"/>
      <c r="D56" s="12">
        <v>2</v>
      </c>
      <c r="E56" s="12">
        <f>F56/30</f>
        <v>4</v>
      </c>
      <c r="F56" s="12">
        <v>120</v>
      </c>
      <c r="G56" s="12">
        <f>N56+P56+R56+T56+V56+X56+Z56+AB56</f>
        <v>60</v>
      </c>
      <c r="H56" s="12">
        <f>G56-I56-J56</f>
        <v>34</v>
      </c>
      <c r="I56" s="12">
        <v>20</v>
      </c>
      <c r="J56" s="12">
        <v>6</v>
      </c>
      <c r="K56" s="12"/>
      <c r="L56" s="12">
        <f>F56-G56</f>
        <v>60</v>
      </c>
      <c r="M56" s="14">
        <v>0</v>
      </c>
      <c r="N56" s="12">
        <f>M56*$M$7</f>
        <v>0</v>
      </c>
      <c r="O56" s="14">
        <v>3</v>
      </c>
      <c r="P56" s="12">
        <f>O56*$O$7</f>
        <v>60</v>
      </c>
      <c r="Q56" s="14"/>
      <c r="R56" s="12">
        <f>Q56*$Q$7</f>
        <v>0</v>
      </c>
      <c r="S56" s="14"/>
      <c r="T56" s="12">
        <f>S56*$S$7</f>
        <v>0</v>
      </c>
      <c r="U56" s="14"/>
      <c r="V56" s="12">
        <f>U56*$U$7</f>
        <v>0</v>
      </c>
      <c r="W56" s="14"/>
      <c r="X56" s="12">
        <f>W56*$W$7</f>
        <v>0</v>
      </c>
      <c r="Y56" s="12"/>
      <c r="Z56" s="12">
        <f>Y56*$Y$7</f>
        <v>0</v>
      </c>
      <c r="AA56" s="12"/>
      <c r="AB56" s="12">
        <f>AA56*$AA$7</f>
        <v>0</v>
      </c>
    </row>
    <row r="57" spans="1:28" ht="56.25">
      <c r="A57" s="12" t="s">
        <v>143</v>
      </c>
      <c r="B57" s="15" t="s">
        <v>75</v>
      </c>
      <c r="C57" s="12"/>
      <c r="D57" s="12">
        <v>3</v>
      </c>
      <c r="E57" s="12">
        <f>F57/30</f>
        <v>4</v>
      </c>
      <c r="F57" s="12">
        <v>120</v>
      </c>
      <c r="G57" s="12">
        <f>N57+P57+R57+T57+V57+X57+Z57+AB57</f>
        <v>45</v>
      </c>
      <c r="H57" s="12">
        <f>G57-I57-J57</f>
        <v>35</v>
      </c>
      <c r="I57" s="12"/>
      <c r="J57" s="12">
        <v>10</v>
      </c>
      <c r="K57" s="12"/>
      <c r="L57" s="12">
        <f>F57-G57</f>
        <v>75</v>
      </c>
      <c r="M57" s="14"/>
      <c r="N57" s="12">
        <f>M57*$M$7</f>
        <v>0</v>
      </c>
      <c r="O57" s="14"/>
      <c r="P57" s="12">
        <f>O57*$O$7</f>
        <v>0</v>
      </c>
      <c r="Q57" s="14">
        <v>3</v>
      </c>
      <c r="R57" s="12">
        <f>Q57*$Q$7</f>
        <v>45</v>
      </c>
      <c r="S57" s="14"/>
      <c r="T57" s="12">
        <f>S57*$S$7</f>
        <v>0</v>
      </c>
      <c r="U57" s="14"/>
      <c r="V57" s="12">
        <f>U57*$U$7</f>
        <v>0</v>
      </c>
      <c r="W57" s="14"/>
      <c r="X57" s="12">
        <f>W57*$W$7</f>
        <v>0</v>
      </c>
      <c r="Y57" s="12"/>
      <c r="Z57" s="12">
        <f>Y57*$Y$7</f>
        <v>0</v>
      </c>
      <c r="AA57" s="12"/>
      <c r="AB57" s="12">
        <f>AA57*$AA$7</f>
        <v>0</v>
      </c>
    </row>
    <row r="58" spans="1:28" ht="18.75">
      <c r="A58" s="12" t="s">
        <v>144</v>
      </c>
      <c r="B58" s="15" t="s">
        <v>76</v>
      </c>
      <c r="C58" s="12"/>
      <c r="D58" s="12">
        <v>4</v>
      </c>
      <c r="E58" s="12">
        <f>F58/30</f>
        <v>4</v>
      </c>
      <c r="F58" s="12">
        <v>120</v>
      </c>
      <c r="G58" s="12">
        <f>N58+P58+R58+T58+V58+X58+Z58+AB58</f>
        <v>60</v>
      </c>
      <c r="H58" s="12">
        <f>G58-I58-J58</f>
        <v>42</v>
      </c>
      <c r="I58" s="12">
        <v>8</v>
      </c>
      <c r="J58" s="12">
        <v>10</v>
      </c>
      <c r="K58" s="12"/>
      <c r="L58" s="12">
        <f>F58-G58</f>
        <v>60</v>
      </c>
      <c r="M58" s="14"/>
      <c r="N58" s="12">
        <f>M58*$M$7</f>
        <v>0</v>
      </c>
      <c r="O58" s="14"/>
      <c r="P58" s="12">
        <f>O58*$O$7</f>
        <v>0</v>
      </c>
      <c r="Q58" s="14"/>
      <c r="R58" s="12">
        <f>Q58*$Q$7</f>
        <v>0</v>
      </c>
      <c r="S58" s="14">
        <v>3</v>
      </c>
      <c r="T58" s="12">
        <f>S58*$S$7</f>
        <v>60</v>
      </c>
      <c r="U58" s="14"/>
      <c r="V58" s="12">
        <f>U58*$U$7</f>
        <v>0</v>
      </c>
      <c r="W58" s="14"/>
      <c r="X58" s="12">
        <f>W58*$W$7</f>
        <v>0</v>
      </c>
      <c r="Y58" s="12"/>
      <c r="Z58" s="12">
        <f>Y58*$Y$7</f>
        <v>0</v>
      </c>
      <c r="AA58" s="12"/>
      <c r="AB58" s="12">
        <f>AA58*$AA$7</f>
        <v>0</v>
      </c>
    </row>
    <row r="59" spans="1:106" s="10" customFormat="1" ht="61.5" customHeight="1">
      <c r="A59" s="22"/>
      <c r="B59" s="23" t="s">
        <v>166</v>
      </c>
      <c r="C59" s="28"/>
      <c r="D59" s="28"/>
      <c r="E59" s="28">
        <f aca="true" t="shared" si="45" ref="E59:AB59">SUM(E54:E58)</f>
        <v>20</v>
      </c>
      <c r="F59" s="28">
        <f t="shared" si="45"/>
        <v>600</v>
      </c>
      <c r="G59" s="28">
        <f t="shared" si="45"/>
        <v>270</v>
      </c>
      <c r="H59" s="28">
        <f t="shared" si="45"/>
        <v>176</v>
      </c>
      <c r="I59" s="28">
        <f t="shared" si="45"/>
        <v>28</v>
      </c>
      <c r="J59" s="28">
        <f t="shared" si="45"/>
        <v>66</v>
      </c>
      <c r="K59" s="28">
        <f t="shared" si="45"/>
        <v>0</v>
      </c>
      <c r="L59" s="28">
        <f t="shared" si="45"/>
        <v>330</v>
      </c>
      <c r="M59" s="28">
        <f t="shared" si="45"/>
        <v>0</v>
      </c>
      <c r="N59" s="28">
        <f t="shared" si="45"/>
        <v>0</v>
      </c>
      <c r="O59" s="28">
        <f t="shared" si="45"/>
        <v>3</v>
      </c>
      <c r="P59" s="28">
        <f t="shared" si="45"/>
        <v>60</v>
      </c>
      <c r="Q59" s="28">
        <f t="shared" si="45"/>
        <v>3</v>
      </c>
      <c r="R59" s="28">
        <f t="shared" si="45"/>
        <v>45</v>
      </c>
      <c r="S59" s="28">
        <f t="shared" si="45"/>
        <v>6</v>
      </c>
      <c r="T59" s="28">
        <f t="shared" si="45"/>
        <v>120</v>
      </c>
      <c r="U59" s="28">
        <f t="shared" si="45"/>
        <v>3</v>
      </c>
      <c r="V59" s="28">
        <f t="shared" si="45"/>
        <v>45</v>
      </c>
      <c r="W59" s="28">
        <f t="shared" si="45"/>
        <v>0</v>
      </c>
      <c r="X59" s="28">
        <f t="shared" si="45"/>
        <v>0</v>
      </c>
      <c r="Y59" s="28">
        <f t="shared" si="45"/>
        <v>0</v>
      </c>
      <c r="Z59" s="28">
        <f t="shared" si="45"/>
        <v>0</v>
      </c>
      <c r="AA59" s="28">
        <f t="shared" si="45"/>
        <v>0</v>
      </c>
      <c r="AB59" s="28">
        <f t="shared" si="45"/>
        <v>0</v>
      </c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</row>
    <row r="60" spans="1:28" ht="18.75">
      <c r="A60" s="10" t="s">
        <v>167</v>
      </c>
      <c r="B60" s="10"/>
      <c r="C60" s="12"/>
      <c r="D60" s="12"/>
      <c r="E60" s="7"/>
      <c r="F60" s="12"/>
      <c r="G60" s="12"/>
      <c r="H60" s="12"/>
      <c r="I60" s="12"/>
      <c r="J60" s="12"/>
      <c r="K60" s="12"/>
      <c r="L60" s="12"/>
      <c r="M60" s="11"/>
      <c r="N60" s="12"/>
      <c r="O60" s="14"/>
      <c r="P60" s="12"/>
      <c r="Q60" s="14"/>
      <c r="R60" s="12"/>
      <c r="S60" s="14"/>
      <c r="T60" s="12"/>
      <c r="U60" s="14"/>
      <c r="V60" s="12"/>
      <c r="W60" s="14"/>
      <c r="X60" s="12"/>
      <c r="Y60" s="7"/>
      <c r="Z60" s="7"/>
      <c r="AA60" s="7"/>
      <c r="AB60" s="7"/>
    </row>
    <row r="61" spans="1:28" ht="37.5">
      <c r="A61" s="12" t="s">
        <v>150</v>
      </c>
      <c r="B61" s="41" t="s">
        <v>81</v>
      </c>
      <c r="C61" s="12"/>
      <c r="D61" s="12">
        <v>8</v>
      </c>
      <c r="E61" s="12">
        <f>F61/30</f>
        <v>4</v>
      </c>
      <c r="F61" s="12">
        <v>120</v>
      </c>
      <c r="G61" s="12">
        <f>N61+P61+R61+T61+V61+X61+Z61+AB61</f>
        <v>60</v>
      </c>
      <c r="H61" s="12">
        <f>G61-I61-J61</f>
        <v>44</v>
      </c>
      <c r="I61" s="12"/>
      <c r="J61" s="12">
        <v>16</v>
      </c>
      <c r="K61" s="12"/>
      <c r="L61" s="12">
        <f>F61-G61</f>
        <v>60</v>
      </c>
      <c r="M61" s="19"/>
      <c r="N61" s="12">
        <f>M61*$M$7</f>
        <v>0</v>
      </c>
      <c r="O61" s="14"/>
      <c r="P61" s="12">
        <f>O61*$O$7</f>
        <v>0</v>
      </c>
      <c r="Q61" s="14"/>
      <c r="R61" s="12">
        <f>Q61*$Q$7</f>
        <v>0</v>
      </c>
      <c r="S61" s="14"/>
      <c r="T61" s="12">
        <f>S61*$S$7</f>
        <v>0</v>
      </c>
      <c r="U61" s="14"/>
      <c r="V61" s="12">
        <f>U61*$U$7</f>
        <v>0</v>
      </c>
      <c r="W61" s="14"/>
      <c r="X61" s="12">
        <f>W61*$W$7</f>
        <v>0</v>
      </c>
      <c r="Y61" s="12"/>
      <c r="Z61" s="12">
        <f>Y61*$Y$7</f>
        <v>0</v>
      </c>
      <c r="AA61" s="12">
        <v>4</v>
      </c>
      <c r="AB61" s="12">
        <f>AA61*$AA$7</f>
        <v>60</v>
      </c>
    </row>
    <row r="62" spans="1:28" ht="18.75">
      <c r="A62" s="12" t="s">
        <v>151</v>
      </c>
      <c r="B62" s="41" t="s">
        <v>77</v>
      </c>
      <c r="C62" s="12">
        <v>6</v>
      </c>
      <c r="D62" s="12"/>
      <c r="E62" s="12">
        <f aca="true" t="shared" si="46" ref="E62:E70">F62/30</f>
        <v>6</v>
      </c>
      <c r="F62" s="12">
        <v>180</v>
      </c>
      <c r="G62" s="12">
        <f aca="true" t="shared" si="47" ref="G62:G70">N62+P62+R62+T62+V62+X62+Z62+AB62</f>
        <v>99</v>
      </c>
      <c r="H62" s="12">
        <f aca="true" t="shared" si="48" ref="H62:H70">G62-I62-J62</f>
        <v>67</v>
      </c>
      <c r="I62" s="12">
        <v>20</v>
      </c>
      <c r="J62" s="12">
        <v>12</v>
      </c>
      <c r="K62" s="12"/>
      <c r="L62" s="12">
        <f>F62-G62</f>
        <v>81</v>
      </c>
      <c r="M62" s="19"/>
      <c r="N62" s="12">
        <f>M62*$M$7</f>
        <v>0</v>
      </c>
      <c r="O62" s="14"/>
      <c r="P62" s="12">
        <f>O62*$O$7</f>
        <v>0</v>
      </c>
      <c r="Q62" s="14"/>
      <c r="R62" s="12">
        <f>Q62*$Q$7</f>
        <v>0</v>
      </c>
      <c r="S62" s="14"/>
      <c r="T62" s="12">
        <f>S62*$S$7</f>
        <v>0</v>
      </c>
      <c r="U62" s="14">
        <v>3</v>
      </c>
      <c r="V62" s="12">
        <f>U62*$U$7</f>
        <v>45</v>
      </c>
      <c r="W62" s="14">
        <v>3</v>
      </c>
      <c r="X62" s="12">
        <f>W62*$W$7</f>
        <v>54</v>
      </c>
      <c r="Y62" s="12"/>
      <c r="Z62" s="12">
        <f>Y62*$Y$7</f>
        <v>0</v>
      </c>
      <c r="AA62" s="12"/>
      <c r="AB62" s="12">
        <f>AA62*$AA$7</f>
        <v>0</v>
      </c>
    </row>
    <row r="63" spans="1:28" ht="37.5">
      <c r="A63" s="12" t="s">
        <v>152</v>
      </c>
      <c r="B63" s="41" t="s">
        <v>78</v>
      </c>
      <c r="C63" s="12"/>
      <c r="D63" s="12">
        <v>5</v>
      </c>
      <c r="E63" s="12">
        <f t="shared" si="46"/>
        <v>4</v>
      </c>
      <c r="F63" s="12">
        <v>120</v>
      </c>
      <c r="G63" s="12">
        <f t="shared" si="47"/>
        <v>60</v>
      </c>
      <c r="H63" s="12">
        <f t="shared" si="48"/>
        <v>22</v>
      </c>
      <c r="I63" s="12">
        <v>22</v>
      </c>
      <c r="J63" s="12">
        <v>16</v>
      </c>
      <c r="K63" s="12"/>
      <c r="L63" s="12">
        <f aca="true" t="shared" si="49" ref="L63:L68">F63-G63</f>
        <v>60</v>
      </c>
      <c r="M63" s="19"/>
      <c r="N63" s="12">
        <f aca="true" t="shared" si="50" ref="N63:N68">M63*$M$7</f>
        <v>0</v>
      </c>
      <c r="O63" s="14"/>
      <c r="P63" s="12">
        <f aca="true" t="shared" si="51" ref="P63:P68">O63*$O$7</f>
        <v>0</v>
      </c>
      <c r="Q63" s="14"/>
      <c r="R63" s="12">
        <f aca="true" t="shared" si="52" ref="R63:R68">Q63*$Q$7</f>
        <v>0</v>
      </c>
      <c r="S63" s="14"/>
      <c r="T63" s="12">
        <f aca="true" t="shared" si="53" ref="T63:T68">S63*$S$7</f>
        <v>0</v>
      </c>
      <c r="U63" s="14">
        <v>4</v>
      </c>
      <c r="V63" s="12">
        <f aca="true" t="shared" si="54" ref="V63:V68">U63*$U$7</f>
        <v>60</v>
      </c>
      <c r="W63" s="14"/>
      <c r="X63" s="12">
        <f aca="true" t="shared" si="55" ref="X63:X68">W63*$W$7</f>
        <v>0</v>
      </c>
      <c r="Y63" s="12"/>
      <c r="Z63" s="12">
        <f aca="true" t="shared" si="56" ref="Z63:Z68">Y63*$Y$7</f>
        <v>0</v>
      </c>
      <c r="AA63" s="12"/>
      <c r="AB63" s="12">
        <f aca="true" t="shared" si="57" ref="AB63:AB68">AA63*$AA$7</f>
        <v>0</v>
      </c>
    </row>
    <row r="64" spans="1:28" ht="37.5">
      <c r="A64" s="12" t="s">
        <v>153</v>
      </c>
      <c r="B64" s="41" t="s">
        <v>86</v>
      </c>
      <c r="C64" s="12"/>
      <c r="D64" s="12">
        <v>7</v>
      </c>
      <c r="E64" s="12">
        <f t="shared" si="46"/>
        <v>4</v>
      </c>
      <c r="F64" s="12">
        <v>120</v>
      </c>
      <c r="G64" s="12">
        <f t="shared" si="47"/>
        <v>52</v>
      </c>
      <c r="H64" s="12">
        <f t="shared" si="48"/>
        <v>26</v>
      </c>
      <c r="I64" s="12">
        <v>10</v>
      </c>
      <c r="J64" s="12">
        <v>16</v>
      </c>
      <c r="K64" s="12"/>
      <c r="L64" s="12">
        <f t="shared" si="49"/>
        <v>68</v>
      </c>
      <c r="M64" s="19"/>
      <c r="N64" s="12">
        <f t="shared" si="50"/>
        <v>0</v>
      </c>
      <c r="O64" s="14"/>
      <c r="P64" s="12">
        <f t="shared" si="51"/>
        <v>0</v>
      </c>
      <c r="Q64" s="14"/>
      <c r="R64" s="12">
        <f t="shared" si="52"/>
        <v>0</v>
      </c>
      <c r="S64" s="14"/>
      <c r="T64" s="12">
        <f t="shared" si="53"/>
        <v>0</v>
      </c>
      <c r="U64" s="14"/>
      <c r="V64" s="12">
        <f t="shared" si="54"/>
        <v>0</v>
      </c>
      <c r="W64" s="14"/>
      <c r="X64" s="12">
        <f t="shared" si="55"/>
        <v>0</v>
      </c>
      <c r="Y64" s="12">
        <v>4</v>
      </c>
      <c r="Z64" s="12">
        <f t="shared" si="56"/>
        <v>52</v>
      </c>
      <c r="AA64" s="12"/>
      <c r="AB64" s="12">
        <f t="shared" si="57"/>
        <v>0</v>
      </c>
    </row>
    <row r="65" spans="1:28" ht="45.75" customHeight="1">
      <c r="A65" s="12" t="s">
        <v>154</v>
      </c>
      <c r="B65" s="41" t="s">
        <v>87</v>
      </c>
      <c r="C65" s="12"/>
      <c r="D65" s="12">
        <v>7</v>
      </c>
      <c r="E65" s="12">
        <f t="shared" si="46"/>
        <v>4</v>
      </c>
      <c r="F65" s="12">
        <v>120</v>
      </c>
      <c r="G65" s="12">
        <f t="shared" si="47"/>
        <v>52</v>
      </c>
      <c r="H65" s="12">
        <f t="shared" si="48"/>
        <v>30</v>
      </c>
      <c r="I65" s="12">
        <v>10</v>
      </c>
      <c r="J65" s="12">
        <v>12</v>
      </c>
      <c r="K65" s="12"/>
      <c r="L65" s="12">
        <f>F65-G65</f>
        <v>68</v>
      </c>
      <c r="M65" s="19"/>
      <c r="N65" s="12">
        <f t="shared" si="50"/>
        <v>0</v>
      </c>
      <c r="O65" s="14"/>
      <c r="P65" s="12">
        <f t="shared" si="51"/>
        <v>0</v>
      </c>
      <c r="Q65" s="14"/>
      <c r="R65" s="12">
        <f t="shared" si="52"/>
        <v>0</v>
      </c>
      <c r="S65" s="14"/>
      <c r="T65" s="12">
        <f t="shared" si="53"/>
        <v>0</v>
      </c>
      <c r="U65" s="14"/>
      <c r="V65" s="12">
        <f t="shared" si="54"/>
        <v>0</v>
      </c>
      <c r="W65" s="14"/>
      <c r="X65" s="12">
        <f t="shared" si="55"/>
        <v>0</v>
      </c>
      <c r="Y65" s="12">
        <v>4</v>
      </c>
      <c r="Z65" s="12">
        <f t="shared" si="56"/>
        <v>52</v>
      </c>
      <c r="AA65" s="12"/>
      <c r="AB65" s="12">
        <f t="shared" si="57"/>
        <v>0</v>
      </c>
    </row>
    <row r="66" spans="1:28" ht="45" customHeight="1">
      <c r="A66" s="12" t="s">
        <v>155</v>
      </c>
      <c r="B66" s="41" t="s">
        <v>88</v>
      </c>
      <c r="C66" s="12"/>
      <c r="D66" s="12">
        <v>6</v>
      </c>
      <c r="E66" s="12">
        <f t="shared" si="46"/>
        <v>4</v>
      </c>
      <c r="F66" s="12">
        <v>120</v>
      </c>
      <c r="G66" s="12">
        <f t="shared" si="47"/>
        <v>54</v>
      </c>
      <c r="H66" s="12">
        <f t="shared" si="48"/>
        <v>18</v>
      </c>
      <c r="I66" s="12">
        <v>30</v>
      </c>
      <c r="J66" s="12">
        <v>6</v>
      </c>
      <c r="K66" s="12"/>
      <c r="L66" s="12">
        <f>F66-G66</f>
        <v>66</v>
      </c>
      <c r="M66" s="19"/>
      <c r="N66" s="12">
        <f t="shared" si="50"/>
        <v>0</v>
      </c>
      <c r="O66" s="14"/>
      <c r="P66" s="12">
        <f t="shared" si="51"/>
        <v>0</v>
      </c>
      <c r="Q66" s="14"/>
      <c r="R66" s="12">
        <f t="shared" si="52"/>
        <v>0</v>
      </c>
      <c r="S66" s="14"/>
      <c r="T66" s="12">
        <f t="shared" si="53"/>
        <v>0</v>
      </c>
      <c r="U66" s="14"/>
      <c r="V66" s="12">
        <f t="shared" si="54"/>
        <v>0</v>
      </c>
      <c r="W66" s="14">
        <v>3</v>
      </c>
      <c r="X66" s="12">
        <f t="shared" si="55"/>
        <v>54</v>
      </c>
      <c r="Y66" s="12"/>
      <c r="Z66" s="12">
        <f t="shared" si="56"/>
        <v>0</v>
      </c>
      <c r="AA66" s="12"/>
      <c r="AB66" s="12">
        <f t="shared" si="57"/>
        <v>0</v>
      </c>
    </row>
    <row r="67" spans="1:28" ht="56.25">
      <c r="A67" s="12" t="s">
        <v>145</v>
      </c>
      <c r="B67" s="41" t="s">
        <v>89</v>
      </c>
      <c r="C67" s="12">
        <v>4</v>
      </c>
      <c r="D67" s="12"/>
      <c r="E67" s="12">
        <f t="shared" si="46"/>
        <v>5</v>
      </c>
      <c r="F67" s="12">
        <v>150</v>
      </c>
      <c r="G67" s="12">
        <f t="shared" si="47"/>
        <v>80</v>
      </c>
      <c r="H67" s="12">
        <f t="shared" si="48"/>
        <v>50</v>
      </c>
      <c r="I67" s="12">
        <v>20</v>
      </c>
      <c r="J67" s="12">
        <v>10</v>
      </c>
      <c r="K67" s="12"/>
      <c r="L67" s="12">
        <f>F67-G67</f>
        <v>70</v>
      </c>
      <c r="M67" s="19"/>
      <c r="N67" s="12">
        <f>M67*$M$7</f>
        <v>0</v>
      </c>
      <c r="O67" s="14"/>
      <c r="P67" s="12">
        <f>O67*$O$7</f>
        <v>0</v>
      </c>
      <c r="Q67" s="14"/>
      <c r="R67" s="12">
        <f>Q67*$Q$7</f>
        <v>0</v>
      </c>
      <c r="S67" s="14">
        <v>4</v>
      </c>
      <c r="T67" s="12">
        <f>S67*$S$7</f>
        <v>80</v>
      </c>
      <c r="U67" s="14"/>
      <c r="V67" s="12">
        <f>U67*$U$7</f>
        <v>0</v>
      </c>
      <c r="W67" s="14"/>
      <c r="X67" s="12">
        <f>W67*$W$7</f>
        <v>0</v>
      </c>
      <c r="Y67" s="12"/>
      <c r="Z67" s="12">
        <f>Y67*$Y$7</f>
        <v>0</v>
      </c>
      <c r="AA67" s="12"/>
      <c r="AB67" s="12">
        <f>AA67*$AA$7</f>
        <v>0</v>
      </c>
    </row>
    <row r="68" spans="1:28" ht="59.25" customHeight="1">
      <c r="A68" s="12" t="s">
        <v>146</v>
      </c>
      <c r="B68" s="41" t="s">
        <v>79</v>
      </c>
      <c r="C68" s="12">
        <v>8</v>
      </c>
      <c r="D68" s="12"/>
      <c r="E68" s="12">
        <f t="shared" si="46"/>
        <v>5</v>
      </c>
      <c r="F68" s="12">
        <v>150</v>
      </c>
      <c r="G68" s="12">
        <f t="shared" si="47"/>
        <v>75</v>
      </c>
      <c r="H68" s="12">
        <f t="shared" si="48"/>
        <v>57</v>
      </c>
      <c r="I68" s="12"/>
      <c r="J68" s="12">
        <v>18</v>
      </c>
      <c r="K68" s="12"/>
      <c r="L68" s="12">
        <f t="shared" si="49"/>
        <v>75</v>
      </c>
      <c r="M68" s="19"/>
      <c r="N68" s="12">
        <f t="shared" si="50"/>
        <v>0</v>
      </c>
      <c r="O68" s="14"/>
      <c r="P68" s="12">
        <f t="shared" si="51"/>
        <v>0</v>
      </c>
      <c r="Q68" s="14"/>
      <c r="R68" s="12">
        <f t="shared" si="52"/>
        <v>0</v>
      </c>
      <c r="S68" s="14"/>
      <c r="T68" s="12">
        <f t="shared" si="53"/>
        <v>0</v>
      </c>
      <c r="U68" s="14"/>
      <c r="V68" s="12">
        <f t="shared" si="54"/>
        <v>0</v>
      </c>
      <c r="W68" s="14"/>
      <c r="X68" s="12">
        <f t="shared" si="55"/>
        <v>0</v>
      </c>
      <c r="Y68" s="12"/>
      <c r="Z68" s="12">
        <f t="shared" si="56"/>
        <v>0</v>
      </c>
      <c r="AA68" s="12">
        <v>5</v>
      </c>
      <c r="AB68" s="12">
        <f t="shared" si="57"/>
        <v>75</v>
      </c>
    </row>
    <row r="69" spans="1:28" ht="37.5">
      <c r="A69" s="12" t="s">
        <v>147</v>
      </c>
      <c r="B69" s="41" t="s">
        <v>80</v>
      </c>
      <c r="C69" s="12">
        <v>6</v>
      </c>
      <c r="D69" s="12"/>
      <c r="E69" s="12">
        <f t="shared" si="46"/>
        <v>5</v>
      </c>
      <c r="F69" s="12">
        <v>150</v>
      </c>
      <c r="G69" s="12">
        <f t="shared" si="47"/>
        <v>72</v>
      </c>
      <c r="H69" s="12">
        <f t="shared" si="48"/>
        <v>52</v>
      </c>
      <c r="I69" s="12"/>
      <c r="J69" s="12">
        <v>20</v>
      </c>
      <c r="K69" s="12"/>
      <c r="L69" s="12">
        <f>F69-G69</f>
        <v>78</v>
      </c>
      <c r="M69" s="19"/>
      <c r="N69" s="12">
        <f>M69*$M$7</f>
        <v>0</v>
      </c>
      <c r="O69" s="14"/>
      <c r="P69" s="12">
        <f>O69*$O$7</f>
        <v>0</v>
      </c>
      <c r="Q69" s="14"/>
      <c r="R69" s="12">
        <f>Q69*$Q$7</f>
        <v>0</v>
      </c>
      <c r="S69" s="14"/>
      <c r="T69" s="12">
        <f>S69*$S$7</f>
        <v>0</v>
      </c>
      <c r="U69" s="14"/>
      <c r="V69" s="12">
        <f>U69*$U$7</f>
        <v>0</v>
      </c>
      <c r="W69" s="14">
        <v>4</v>
      </c>
      <c r="X69" s="12">
        <f>W69*$W$7</f>
        <v>72</v>
      </c>
      <c r="Y69" s="12"/>
      <c r="Z69" s="12">
        <f>Y69*$Y$7</f>
        <v>0</v>
      </c>
      <c r="AA69" s="12"/>
      <c r="AB69" s="12">
        <f>AA69*$AA$7</f>
        <v>0</v>
      </c>
    </row>
    <row r="70" spans="1:28" ht="37.5">
      <c r="A70" s="12" t="s">
        <v>148</v>
      </c>
      <c r="B70" s="41" t="s">
        <v>84</v>
      </c>
      <c r="C70" s="12">
        <v>8</v>
      </c>
      <c r="D70" s="12"/>
      <c r="E70" s="12">
        <f t="shared" si="46"/>
        <v>5</v>
      </c>
      <c r="F70" s="12">
        <v>150</v>
      </c>
      <c r="G70" s="12">
        <f t="shared" si="47"/>
        <v>75</v>
      </c>
      <c r="H70" s="12">
        <f t="shared" si="48"/>
        <v>59</v>
      </c>
      <c r="I70" s="12">
        <v>10</v>
      </c>
      <c r="J70" s="12">
        <v>6</v>
      </c>
      <c r="K70" s="12"/>
      <c r="L70" s="12">
        <f>F70-G70</f>
        <v>75</v>
      </c>
      <c r="M70" s="19"/>
      <c r="N70" s="12">
        <f>M70*$M$7</f>
        <v>0</v>
      </c>
      <c r="O70" s="14"/>
      <c r="P70" s="12">
        <f>O70*$O$7</f>
        <v>0</v>
      </c>
      <c r="Q70" s="14"/>
      <c r="R70" s="12">
        <f>Q70*$Q$7</f>
        <v>0</v>
      </c>
      <c r="S70" s="14"/>
      <c r="T70" s="12">
        <f>S70*$S$7</f>
        <v>0</v>
      </c>
      <c r="U70" s="14"/>
      <c r="V70" s="12">
        <f>U70*$U$7</f>
        <v>0</v>
      </c>
      <c r="W70" s="14"/>
      <c r="X70" s="12">
        <f>W70*$W$7</f>
        <v>0</v>
      </c>
      <c r="Y70" s="12"/>
      <c r="Z70" s="12">
        <f>Y70*$Y$7</f>
        <v>0</v>
      </c>
      <c r="AA70" s="12">
        <v>5</v>
      </c>
      <c r="AB70" s="12">
        <f>AA70*$AA$7</f>
        <v>75</v>
      </c>
    </row>
    <row r="71" spans="1:28" s="30" customFormat="1" ht="58.5">
      <c r="A71" s="25"/>
      <c r="B71" s="29" t="s">
        <v>168</v>
      </c>
      <c r="C71" s="37"/>
      <c r="D71" s="37"/>
      <c r="E71" s="37">
        <f>SUM(E61:E70)</f>
        <v>46</v>
      </c>
      <c r="F71" s="37">
        <f aca="true" t="shared" si="58" ref="F71:AB71">SUM(F61:F70)</f>
        <v>1380</v>
      </c>
      <c r="G71" s="37">
        <f t="shared" si="58"/>
        <v>679</v>
      </c>
      <c r="H71" s="37">
        <f t="shared" si="58"/>
        <v>425</v>
      </c>
      <c r="I71" s="37">
        <f t="shared" si="58"/>
        <v>122</v>
      </c>
      <c r="J71" s="37">
        <f t="shared" si="58"/>
        <v>132</v>
      </c>
      <c r="K71" s="37">
        <f t="shared" si="58"/>
        <v>0</v>
      </c>
      <c r="L71" s="37">
        <f t="shared" si="58"/>
        <v>701</v>
      </c>
      <c r="M71" s="37">
        <f t="shared" si="58"/>
        <v>0</v>
      </c>
      <c r="N71" s="37">
        <f t="shared" si="58"/>
        <v>0</v>
      </c>
      <c r="O71" s="37">
        <f t="shared" si="58"/>
        <v>0</v>
      </c>
      <c r="P71" s="37">
        <f t="shared" si="58"/>
        <v>0</v>
      </c>
      <c r="Q71" s="37">
        <f t="shared" si="58"/>
        <v>0</v>
      </c>
      <c r="R71" s="37">
        <f t="shared" si="58"/>
        <v>0</v>
      </c>
      <c r="S71" s="37">
        <f t="shared" si="58"/>
        <v>4</v>
      </c>
      <c r="T71" s="37">
        <f t="shared" si="58"/>
        <v>80</v>
      </c>
      <c r="U71" s="37">
        <f t="shared" si="58"/>
        <v>7</v>
      </c>
      <c r="V71" s="37">
        <f t="shared" si="58"/>
        <v>105</v>
      </c>
      <c r="W71" s="37">
        <f t="shared" si="58"/>
        <v>10</v>
      </c>
      <c r="X71" s="37">
        <f t="shared" si="58"/>
        <v>180</v>
      </c>
      <c r="Y71" s="37">
        <f t="shared" si="58"/>
        <v>8</v>
      </c>
      <c r="Z71" s="37">
        <f t="shared" si="58"/>
        <v>104</v>
      </c>
      <c r="AA71" s="37">
        <f t="shared" si="58"/>
        <v>14</v>
      </c>
      <c r="AB71" s="37">
        <f t="shared" si="58"/>
        <v>210</v>
      </c>
    </row>
    <row r="72" spans="1:28" s="32" customFormat="1" ht="39">
      <c r="A72" s="20"/>
      <c r="B72" s="21" t="s">
        <v>169</v>
      </c>
      <c r="C72" s="39"/>
      <c r="D72" s="39"/>
      <c r="E72" s="39">
        <f>E71+E59</f>
        <v>66</v>
      </c>
      <c r="F72" s="39">
        <f aca="true" t="shared" si="59" ref="F72:AB72">F71+F59</f>
        <v>1980</v>
      </c>
      <c r="G72" s="39">
        <f t="shared" si="59"/>
        <v>949</v>
      </c>
      <c r="H72" s="39">
        <f t="shared" si="59"/>
        <v>601</v>
      </c>
      <c r="I72" s="39">
        <f t="shared" si="59"/>
        <v>150</v>
      </c>
      <c r="J72" s="39">
        <f t="shared" si="59"/>
        <v>198</v>
      </c>
      <c r="K72" s="39">
        <f t="shared" si="59"/>
        <v>0</v>
      </c>
      <c r="L72" s="39">
        <f t="shared" si="59"/>
        <v>1031</v>
      </c>
      <c r="M72" s="39">
        <f t="shared" si="59"/>
        <v>0</v>
      </c>
      <c r="N72" s="39">
        <f t="shared" si="59"/>
        <v>0</v>
      </c>
      <c r="O72" s="39">
        <f t="shared" si="59"/>
        <v>3</v>
      </c>
      <c r="P72" s="39">
        <f t="shared" si="59"/>
        <v>60</v>
      </c>
      <c r="Q72" s="39">
        <f t="shared" si="59"/>
        <v>3</v>
      </c>
      <c r="R72" s="39">
        <f t="shared" si="59"/>
        <v>45</v>
      </c>
      <c r="S72" s="39">
        <f t="shared" si="59"/>
        <v>10</v>
      </c>
      <c r="T72" s="39">
        <f t="shared" si="59"/>
        <v>200</v>
      </c>
      <c r="U72" s="39">
        <f t="shared" si="59"/>
        <v>10</v>
      </c>
      <c r="V72" s="39">
        <f t="shared" si="59"/>
        <v>150</v>
      </c>
      <c r="W72" s="39">
        <f t="shared" si="59"/>
        <v>10</v>
      </c>
      <c r="X72" s="39">
        <f t="shared" si="59"/>
        <v>180</v>
      </c>
      <c r="Y72" s="39">
        <f t="shared" si="59"/>
        <v>8</v>
      </c>
      <c r="Z72" s="39">
        <f t="shared" si="59"/>
        <v>104</v>
      </c>
      <c r="AA72" s="39">
        <f t="shared" si="59"/>
        <v>14</v>
      </c>
      <c r="AB72" s="39">
        <f t="shared" si="59"/>
        <v>210</v>
      </c>
    </row>
    <row r="73" spans="1:28" s="34" customFormat="1" ht="77.25" customHeight="1">
      <c r="A73" s="44"/>
      <c r="B73" s="42" t="s">
        <v>45</v>
      </c>
      <c r="C73" s="45"/>
      <c r="D73" s="45"/>
      <c r="E73" s="45">
        <f aca="true" t="shared" si="60" ref="E73:AB73">E72+E51</f>
        <v>240</v>
      </c>
      <c r="F73" s="45">
        <f t="shared" si="60"/>
        <v>7200</v>
      </c>
      <c r="G73" s="45">
        <f t="shared" si="60"/>
        <v>3115</v>
      </c>
      <c r="H73" s="45">
        <f t="shared" si="60"/>
        <v>1823</v>
      </c>
      <c r="I73" s="45">
        <f t="shared" si="60"/>
        <v>810</v>
      </c>
      <c r="J73" s="45">
        <f t="shared" si="60"/>
        <v>482</v>
      </c>
      <c r="K73" s="45">
        <f t="shared" si="60"/>
        <v>0</v>
      </c>
      <c r="L73" s="45">
        <f t="shared" si="60"/>
        <v>4085</v>
      </c>
      <c r="M73" s="45">
        <f t="shared" si="60"/>
        <v>25</v>
      </c>
      <c r="N73" s="45">
        <f t="shared" si="60"/>
        <v>375</v>
      </c>
      <c r="O73" s="45">
        <f t="shared" si="60"/>
        <v>23</v>
      </c>
      <c r="P73" s="45">
        <f t="shared" si="60"/>
        <v>460</v>
      </c>
      <c r="Q73" s="45">
        <f t="shared" si="60"/>
        <v>25</v>
      </c>
      <c r="R73" s="45">
        <f t="shared" si="60"/>
        <v>375</v>
      </c>
      <c r="S73" s="45">
        <f t="shared" si="60"/>
        <v>21</v>
      </c>
      <c r="T73" s="45">
        <f t="shared" si="60"/>
        <v>420</v>
      </c>
      <c r="U73" s="45">
        <f t="shared" si="60"/>
        <v>26</v>
      </c>
      <c r="V73" s="45">
        <f t="shared" si="60"/>
        <v>390</v>
      </c>
      <c r="W73" s="45">
        <f t="shared" si="60"/>
        <v>21</v>
      </c>
      <c r="X73" s="45">
        <f t="shared" si="60"/>
        <v>378</v>
      </c>
      <c r="Y73" s="45">
        <f t="shared" si="60"/>
        <v>24</v>
      </c>
      <c r="Z73" s="45">
        <f t="shared" si="60"/>
        <v>312</v>
      </c>
      <c r="AA73" s="45">
        <f t="shared" si="60"/>
        <v>19</v>
      </c>
      <c r="AB73" s="45">
        <f t="shared" si="60"/>
        <v>285</v>
      </c>
    </row>
    <row r="74" spans="1:28" ht="18.75">
      <c r="A74" s="12"/>
      <c r="B74" s="33" t="s">
        <v>95</v>
      </c>
      <c r="C74" s="12"/>
      <c r="D74" s="12"/>
      <c r="E74" s="12">
        <f>F74/30</f>
        <v>9</v>
      </c>
      <c r="F74" s="12">
        <v>270</v>
      </c>
      <c r="G74" s="12">
        <f>N74+P74+R74+T74+V74+X74+Z74+AB74</f>
        <v>262</v>
      </c>
      <c r="H74" s="12">
        <f>G74-K74-J74-I74</f>
        <v>262</v>
      </c>
      <c r="I74" s="12"/>
      <c r="J74" s="12"/>
      <c r="K74" s="12"/>
      <c r="L74" s="12">
        <f>F74-G74</f>
        <v>8</v>
      </c>
      <c r="M74" s="19">
        <v>2</v>
      </c>
      <c r="N74" s="12">
        <f>M74*$M$7</f>
        <v>30</v>
      </c>
      <c r="O74" s="14">
        <v>2</v>
      </c>
      <c r="P74" s="12">
        <f>O74*$O$7</f>
        <v>40</v>
      </c>
      <c r="Q74" s="14">
        <v>2</v>
      </c>
      <c r="R74" s="12">
        <f>Q74*$Q$7</f>
        <v>30</v>
      </c>
      <c r="S74" s="14">
        <v>2</v>
      </c>
      <c r="T74" s="12">
        <f>S74*$S$7</f>
        <v>40</v>
      </c>
      <c r="U74" s="14">
        <v>2</v>
      </c>
      <c r="V74" s="12">
        <f>U74*$U$7</f>
        <v>30</v>
      </c>
      <c r="W74" s="14">
        <v>2</v>
      </c>
      <c r="X74" s="12">
        <f>W74*$W$7</f>
        <v>36</v>
      </c>
      <c r="Y74" s="12">
        <v>2</v>
      </c>
      <c r="Z74" s="12">
        <f>Y74*$Y$7</f>
        <v>26</v>
      </c>
      <c r="AA74" s="12">
        <v>2</v>
      </c>
      <c r="AB74" s="12">
        <f>AA74*$AA$7</f>
        <v>30</v>
      </c>
    </row>
    <row r="75" spans="1:106" s="6" customFormat="1" ht="56.25">
      <c r="A75" s="16"/>
      <c r="B75" s="17" t="s">
        <v>39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>
        <v>30</v>
      </c>
      <c r="N75" s="40"/>
      <c r="O75" s="40">
        <v>30</v>
      </c>
      <c r="P75" s="40"/>
      <c r="Q75" s="40">
        <v>30</v>
      </c>
      <c r="R75" s="40"/>
      <c r="S75" s="40">
        <v>30</v>
      </c>
      <c r="T75" s="40"/>
      <c r="U75" s="40">
        <v>30</v>
      </c>
      <c r="V75" s="40"/>
      <c r="W75" s="40">
        <v>30</v>
      </c>
      <c r="X75" s="40"/>
      <c r="Y75" s="40">
        <v>30</v>
      </c>
      <c r="Z75" s="40"/>
      <c r="AA75" s="40">
        <v>30</v>
      </c>
      <c r="AB75" s="40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</row>
    <row r="76" spans="1:106" s="6" customFormat="1" ht="18.75">
      <c r="A76" s="16"/>
      <c r="B76" s="17" t="s">
        <v>36</v>
      </c>
      <c r="C76" s="40">
        <v>45</v>
      </c>
      <c r="D76" s="40"/>
      <c r="E76" s="40"/>
      <c r="F76" s="40"/>
      <c r="G76" s="40"/>
      <c r="H76" s="40"/>
      <c r="I76" s="40"/>
      <c r="J76" s="40"/>
      <c r="K76" s="40"/>
      <c r="L76" s="40"/>
      <c r="M76" s="40">
        <v>8</v>
      </c>
      <c r="N76" s="40"/>
      <c r="O76" s="40">
        <v>8</v>
      </c>
      <c r="P76" s="40"/>
      <c r="Q76" s="40">
        <v>7</v>
      </c>
      <c r="R76" s="40"/>
      <c r="S76" s="40">
        <v>6</v>
      </c>
      <c r="T76" s="40"/>
      <c r="U76" s="40">
        <v>7</v>
      </c>
      <c r="V76" s="40"/>
      <c r="W76" s="40">
        <v>6</v>
      </c>
      <c r="X76" s="40"/>
      <c r="Y76" s="40">
        <v>5</v>
      </c>
      <c r="Z76" s="40"/>
      <c r="AA76" s="40">
        <v>4</v>
      </c>
      <c r="AB76" s="40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</row>
    <row r="77" spans="1:106" s="6" customFormat="1" ht="18.75">
      <c r="A77" s="16"/>
      <c r="B77" s="17" t="s">
        <v>99</v>
      </c>
      <c r="C77" s="40">
        <v>2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>
        <v>1</v>
      </c>
      <c r="X77" s="40"/>
      <c r="Y77" s="40">
        <v>1</v>
      </c>
      <c r="Z77" s="40"/>
      <c r="AA77" s="40"/>
      <c r="AB77" s="40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</row>
    <row r="78" spans="1:106" s="6" customFormat="1" ht="18.75">
      <c r="A78" s="16"/>
      <c r="B78" s="17" t="s">
        <v>37</v>
      </c>
      <c r="C78" s="40">
        <v>2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>
        <v>1</v>
      </c>
      <c r="X78" s="40"/>
      <c r="Y78" s="40">
        <v>1</v>
      </c>
      <c r="Z78" s="40"/>
      <c r="AA78" s="40"/>
      <c r="AB78" s="40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</row>
    <row r="79" spans="1:106" s="6" customFormat="1" ht="18.75">
      <c r="A79" s="16"/>
      <c r="B79" s="17" t="s">
        <v>83</v>
      </c>
      <c r="C79" s="40">
        <v>18</v>
      </c>
      <c r="D79" s="40"/>
      <c r="E79" s="40"/>
      <c r="F79" s="40"/>
      <c r="G79" s="40"/>
      <c r="H79" s="40"/>
      <c r="I79" s="40"/>
      <c r="J79" s="40"/>
      <c r="K79" s="40"/>
      <c r="L79" s="40"/>
      <c r="M79" s="40">
        <v>1</v>
      </c>
      <c r="N79" s="40"/>
      <c r="O79" s="40">
        <v>3</v>
      </c>
      <c r="P79" s="40"/>
      <c r="Q79" s="40">
        <v>4</v>
      </c>
      <c r="R79" s="40"/>
      <c r="S79" s="40">
        <v>2</v>
      </c>
      <c r="T79" s="40"/>
      <c r="U79" s="40">
        <v>3</v>
      </c>
      <c r="V79" s="40"/>
      <c r="W79" s="40">
        <v>2</v>
      </c>
      <c r="X79" s="40"/>
      <c r="Y79" s="40">
        <v>2</v>
      </c>
      <c r="Z79" s="40"/>
      <c r="AA79" s="40">
        <v>1</v>
      </c>
      <c r="AB79" s="40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</row>
    <row r="80" spans="1:106" s="6" customFormat="1" ht="18.75">
      <c r="A80" s="16"/>
      <c r="B80" s="17" t="s">
        <v>38</v>
      </c>
      <c r="C80" s="40">
        <v>27</v>
      </c>
      <c r="D80" s="40"/>
      <c r="E80" s="40"/>
      <c r="F80" s="40"/>
      <c r="G80" s="40"/>
      <c r="H80" s="40"/>
      <c r="I80" s="40"/>
      <c r="J80" s="40"/>
      <c r="K80" s="40"/>
      <c r="L80" s="40"/>
      <c r="M80" s="40">
        <v>3</v>
      </c>
      <c r="N80" s="40"/>
      <c r="O80" s="40">
        <v>4</v>
      </c>
      <c r="P80" s="40"/>
      <c r="Q80" s="40">
        <v>3</v>
      </c>
      <c r="R80" s="40"/>
      <c r="S80" s="40">
        <v>4</v>
      </c>
      <c r="T80" s="40"/>
      <c r="U80" s="40">
        <v>3</v>
      </c>
      <c r="V80" s="40"/>
      <c r="W80" s="40">
        <v>4</v>
      </c>
      <c r="X80" s="40"/>
      <c r="Y80" s="40">
        <v>3</v>
      </c>
      <c r="Z80" s="40"/>
      <c r="AA80" s="40">
        <v>3</v>
      </c>
      <c r="AB80" s="40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</row>
    <row r="81" spans="1:28" s="53" customFormat="1" ht="18.75">
      <c r="A81" s="16"/>
      <c r="B81" s="17" t="s">
        <v>172</v>
      </c>
      <c r="C81" s="40">
        <v>1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>
        <v>1</v>
      </c>
      <c r="AB81" s="40"/>
    </row>
    <row r="82" spans="2:106" s="54" customFormat="1" ht="18">
      <c r="B82" s="55"/>
      <c r="M82" s="56"/>
      <c r="O82" s="56"/>
      <c r="Q82" s="56"/>
      <c r="S82" s="56"/>
      <c r="U82" s="56"/>
      <c r="W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</row>
    <row r="83" spans="2:106" s="54" customFormat="1" ht="18">
      <c r="B83" s="55"/>
      <c r="M83" s="56"/>
      <c r="O83" s="56"/>
      <c r="Q83" s="56"/>
      <c r="S83" s="56"/>
      <c r="U83" s="56"/>
      <c r="W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</row>
    <row r="84" s="80" customFormat="1" ht="18">
      <c r="A84" s="79" t="s">
        <v>102</v>
      </c>
    </row>
    <row r="85" spans="2:106" s="54" customFormat="1" ht="18">
      <c r="B85" s="55"/>
      <c r="M85" s="56"/>
      <c r="O85" s="56"/>
      <c r="Q85" s="56"/>
      <c r="S85" s="56"/>
      <c r="U85" s="56"/>
      <c r="W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</row>
    <row r="86" s="80" customFormat="1" ht="18">
      <c r="A86" s="79" t="s">
        <v>173</v>
      </c>
    </row>
    <row r="87" spans="2:106" s="54" customFormat="1" ht="18">
      <c r="B87" s="55"/>
      <c r="M87" s="56"/>
      <c r="O87" s="56"/>
      <c r="Q87" s="56"/>
      <c r="S87" s="56"/>
      <c r="U87" s="56"/>
      <c r="W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</row>
    <row r="88" spans="2:106" s="54" customFormat="1" ht="18">
      <c r="B88" s="55"/>
      <c r="M88" s="56"/>
      <c r="O88" s="56"/>
      <c r="Q88" s="56"/>
      <c r="S88" s="56"/>
      <c r="U88" s="56"/>
      <c r="W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</row>
    <row r="89" spans="2:106" s="54" customFormat="1" ht="18">
      <c r="B89" s="55"/>
      <c r="M89" s="56"/>
      <c r="O89" s="56"/>
      <c r="Q89" s="56"/>
      <c r="S89" s="56"/>
      <c r="U89" s="56"/>
      <c r="W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</row>
    <row r="90" spans="2:106" s="54" customFormat="1" ht="18">
      <c r="B90" s="55"/>
      <c r="M90" s="56"/>
      <c r="O90" s="56"/>
      <c r="Q90" s="56"/>
      <c r="S90" s="56"/>
      <c r="U90" s="56"/>
      <c r="W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</row>
  </sheetData>
  <sheetProtection/>
  <mergeCells count="48">
    <mergeCell ref="A86:IV86"/>
    <mergeCell ref="L4:L7"/>
    <mergeCell ref="M7:N7"/>
    <mergeCell ref="AA8:AB8"/>
    <mergeCell ref="Y7:Z7"/>
    <mergeCell ref="AA7:AB7"/>
    <mergeCell ref="H4:K5"/>
    <mergeCell ref="S5:T5"/>
    <mergeCell ref="O7:P7"/>
    <mergeCell ref="A84:IV84"/>
    <mergeCell ref="A1:AB1"/>
    <mergeCell ref="M3:AB3"/>
    <mergeCell ref="Y4:AB4"/>
    <mergeCell ref="M6:AB6"/>
    <mergeCell ref="Y5:Z5"/>
    <mergeCell ref="U8:V8"/>
    <mergeCell ref="AA5:AB5"/>
    <mergeCell ref="A3:A6"/>
    <mergeCell ref="I6:I7"/>
    <mergeCell ref="J6:J7"/>
    <mergeCell ref="F3:K3"/>
    <mergeCell ref="B3:B5"/>
    <mergeCell ref="C3:E3"/>
    <mergeCell ref="K6:K7"/>
    <mergeCell ref="S8:T8"/>
    <mergeCell ref="M5:N5"/>
    <mergeCell ref="O5:P5"/>
    <mergeCell ref="S7:T7"/>
    <mergeCell ref="Q5:R5"/>
    <mergeCell ref="Q7:R7"/>
    <mergeCell ref="W8:X8"/>
    <mergeCell ref="F4:F7"/>
    <mergeCell ref="Q4:T4"/>
    <mergeCell ref="U4:X4"/>
    <mergeCell ref="U7:V7"/>
    <mergeCell ref="W7:X7"/>
    <mergeCell ref="U5:V5"/>
    <mergeCell ref="H6:H7"/>
    <mergeCell ref="Q8:R8"/>
    <mergeCell ref="Y8:Z8"/>
    <mergeCell ref="E4:E7"/>
    <mergeCell ref="G4:G7"/>
    <mergeCell ref="C4:C7"/>
    <mergeCell ref="D4:D7"/>
    <mergeCell ref="O8:P8"/>
    <mergeCell ref="W5:X5"/>
    <mergeCell ref="M8:N8"/>
    <mergeCell ref="M4:P4"/>
  </mergeCells>
  <dataValidations count="3">
    <dataValidation operator="equal" allowBlank="1" showInputMessage="1" showErrorMessage="1" prompt="Введіть данні самостійно!!!" sqref="H74:J74 H11:H21 I11:J20 H60:J70 H23:J49 H53:J58">
      <formula1>0</formula1>
    </dataValidation>
    <dataValidation operator="equal" allowBlank="1" showInputMessage="1" prompt="Введіть кількість годин на тиждень" sqref="Q60:Q70 W60:W70 U60:U70 S60:S70 O60:O70 U74 S74 O74 Q74 W74 O11:O20 M11:M20 W11:W20 U11:U20 S11:S20 Q11:Q20 O23:O49 Q23:Q49 S23:S49 U23:U49 W23:W49 U53:U58 W53:W58 Q53:Q58 O53:O58 S53:S58">
      <formula1>0</formula1>
    </dataValidation>
    <dataValidation allowBlank="1" showInputMessage="1" showErrorMessage="1" prompt="Введіть дані" sqref="F4:F7 C4:C7 H6:H7"/>
  </dataValidations>
  <printOptions/>
  <pageMargins left="0.1968503937007874" right="0.1968503937007874" top="0.2362204724409449" bottom="0.1968503937007874" header="0.7874015748031497" footer="0.7874015748031497"/>
  <pageSetup fitToHeight="0" fitToWidth="1" orientation="landscape" paperSize="9" scale="50" r:id="rId1"/>
  <rowBreaks count="2" manualBreakCount="2">
    <brk id="34" max="27" man="1"/>
    <brk id="5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Олександр Лаврук</cp:lastModifiedBy>
  <cp:lastPrinted>2018-04-16T09:52:48Z</cp:lastPrinted>
  <dcterms:modified xsi:type="dcterms:W3CDTF">2021-01-04T14:22:42Z</dcterms:modified>
  <cp:category/>
  <cp:version/>
  <cp:contentType/>
  <cp:contentStatus/>
</cp:coreProperties>
</file>